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HudecM" reservationPassword="0"/>
  <workbookPr/>
  <bookViews>
    <workbookView xWindow="240" yWindow="120" windowWidth="14940" windowHeight="9225" activeTab="0"/>
  </bookViews>
  <sheets>
    <sheet name="Rekapitulace" sheetId="1" r:id="rId1"/>
    <sheet name="SO 000" sheetId="2" r:id="rId2"/>
    <sheet name="SO 101" sheetId="3" r:id="rId3"/>
  </sheets>
  <definedNames/>
  <calcPr/>
  <webPublishing/>
</workbook>
</file>

<file path=xl/sharedStrings.xml><?xml version="1.0" encoding="utf-8"?>
<sst xmlns="http://schemas.openxmlformats.org/spreadsheetml/2006/main" count="591" uniqueCount="202">
  <si>
    <t>Firma: Prodin a.s.</t>
  </si>
  <si>
    <t>Rekapitulace ceny</t>
  </si>
  <si>
    <t>Stavba: MS2237 - Silnice II/333 Živanice , Průtah</t>
  </si>
  <si>
    <t xml:space="preserve">Varianta: ZŘ - 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</si>
  <si>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</si>
  <si>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</si>
  <si>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</si>
  <si>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</si>
  <si>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</si>
  <si>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</si>
  <si>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</si>
  <si>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ASPE10</t>
  </si>
  <si>
    <t>S</t>
  </si>
  <si>
    <t>Soupis prací objektu</t>
  </si>
  <si>
    <t xml:space="preserve">Stavba: </t>
  </si>
  <si>
    <t>MS2237</t>
  </si>
  <si>
    <t>Silnice II/333 Živanice , Průtah</t>
  </si>
  <si>
    <t>O</t>
  </si>
  <si>
    <t>Rozpočet:</t>
  </si>
  <si>
    <t>21,00</t>
  </si>
  <si>
    <t>3</t>
  </si>
  <si>
    <t>2</t>
  </si>
  <si>
    <t>SO 000</t>
  </si>
  <si>
    <t>VRN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</si>
  <si>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</si>
  <si>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</si>
  <si>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</si>
  <si>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</si>
  <si>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</si>
  <si>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</si>
  <si>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</si>
  <si>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</si>
  <si>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</si>
  <si>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</si>
  <si>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</si>
  <si>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</si>
  <si>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</si>
  <si>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</si>
  <si>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</si>
  <si>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</si>
  <si>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</si>
  <si>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Cenová soustava</t>
  </si>
  <si>
    <t>11</t>
  </si>
  <si>
    <t>SD</t>
  </si>
  <si>
    <t>Všeobecné konstrukce a práce</t>
  </si>
  <si>
    <t>P</t>
  </si>
  <si>
    <t>02510</t>
  </si>
  <si>
    <t/>
  </si>
  <si>
    <t>ZKOUŠENÍ MATERIÁLŮ ZKUŠEBNOU ZHOTOVITELE</t>
  </si>
  <si>
    <t>KPL</t>
  </si>
  <si>
    <t>2022_OTSKP</t>
  </si>
  <si>
    <t>PP</t>
  </si>
  <si>
    <t>VV</t>
  </si>
  <si>
    <t>Veškeré potřebné zkoušky požadované objednatelem stavby</t>
  </si>
  <si>
    <t>TS</t>
  </si>
  <si>
    <t>zahrnuje veškeré náklady spojené s objednatelem požadovanými zkouškami</t>
  </si>
  <si>
    <t>02710</t>
  </si>
  <si>
    <t>POMOC PRÁCE ZŘÍZ NEBO ZAJIŠŤ OBJÍŽĎKY A PŘÍSTUP CESTY</t>
  </si>
  <si>
    <t>DEN</t>
  </si>
  <si>
    <t>Zajištění DIO + DIR včetně osazení, přemístění a odstraněníní dočasného dopravního značení dle ZD a TP - Celková uzavírka komunikace předpoklad 3 dny při provádění obrusné vrstvy komunikace</t>
  </si>
  <si>
    <t>zahrnuje veškeré náklady spojené s objednatelem požadovanými zařízeními</t>
  </si>
  <si>
    <t>02720</t>
  </si>
  <si>
    <t>POMOC PRÁCE ZŘÍZ NEBO ZAJIŠŤ REGULACI A OCHRANU DOPRAVY</t>
  </si>
  <si>
    <t>Zajištění DIO + DIR včetně osazení, přemístění a odstraněníní dočasného dopravního značení dle ZD. Částečná uzavírka komunikace -  provoz po polovinách cca 30 dní</t>
  </si>
  <si>
    <t>02730</t>
  </si>
  <si>
    <t>POMOC PRÁCE ZŘÍZ NEBO ZAJIŠŤ OCHRANU INŽENÝRSKÝCH SÍTÍ</t>
  </si>
  <si>
    <t>Vytyčení inžernýských sítí a připadná ochrana</t>
  </si>
  <si>
    <t>029113</t>
  </si>
  <si>
    <t>OSTATNÍ POŽADAVKY - GEODETICKÉ ZAMĚŘENÍ - CELKY</t>
  </si>
  <si>
    <t>KUS</t>
  </si>
  <si>
    <t>Geoedetické zaměření stavby před zahájením stavby a zaměření skutečného provedení stavby</t>
  </si>
  <si>
    <t>zahrnuje veškeré náklady spojené s objednatelem požadovanými pracemi</t>
  </si>
  <si>
    <t>02943</t>
  </si>
  <si>
    <t>OSTATNÍ POŽADAVKY - VYPRACOVÁNÍ RDS</t>
  </si>
  <si>
    <t>Zpracování dokumentace RDS v případě výškového řešení při osazovaní poškozených vodicích proužků</t>
  </si>
  <si>
    <t>7</t>
  </si>
  <si>
    <t>02944</t>
  </si>
  <si>
    <t>OSTAT POŽADAVKY - DOKUMENTACE SKUTEČ PROVEDENÍ V DIGIT FORMĚ</t>
  </si>
  <si>
    <t>Zpracování dokumentace skutečného provedení stavby včetnš dokumentace stavby; 3x papírově a 3x digitálně</t>
  </si>
  <si>
    <t>8</t>
  </si>
  <si>
    <t>02990</t>
  </si>
  <si>
    <t>OSTATNÍ POŽADAVKY - INFORMAČNÍ TABULE</t>
  </si>
  <si>
    <t>Informační cedule stavby</t>
  </si>
  <si>
    <t>položka zahrnuje: 
- dodání a osazení informačních tabulí v předepsaném provedení a množství s obsahem předepsaným zadavatelem 
- veškeré nosné a upevňovací konstrukce 
- základové konstrukce včetně nutných zemních prací 
- demontáž a odvoz po skončení platnosti 
- případně nutné opravy poškozených čátí během platnosti</t>
  </si>
  <si>
    <t>03100</t>
  </si>
  <si>
    <t>ZAŘÍZENÍ STAVENIŠTĚ - ZŘÍZENÍ, PROVOZ, DEMONTÁŽ</t>
  </si>
  <si>
    <t>zahrnuje objednatelem povolené náklady na pořízení (event. pronájem), provozování, udržování a likvidaci zhotovitelova zařízení</t>
  </si>
  <si>
    <t>SO 101</t>
  </si>
  <si>
    <t>Komunikace</t>
  </si>
  <si>
    <t>014112</t>
  </si>
  <si>
    <t>POPLATKY ZA SKLÁDKU TYP S-IO (INERTNÍ ODPAD)</t>
  </si>
  <si>
    <t>T</t>
  </si>
  <si>
    <t>pol. č. 11313A - R - 6,19*2,4=14,856 [A] 
pol. č. 11356 - 244,9*0,5*0,2*2,3=56,327 [B] 
pol. č. 915402 - 12,5*0,2*2,3=5,750 [C] 
A+B+C=76,933 [D]</t>
  </si>
  <si>
    <t>zahrnuje veškeré poplatky provozovateli skládky související s uložením odpadu na skládce.</t>
  </si>
  <si>
    <t>014122</t>
  </si>
  <si>
    <t>POPLATKY ZA SKLÁDKU TYP S-OO (OSTATNÍ ODPAD)</t>
  </si>
  <si>
    <t>pol. č. 12922 - 24,85*0,1*2=4,970 [A] 
pol. č. 12980 -  41*0,1*2=8,200 [B] 
A+B=13,170 [C]</t>
  </si>
  <si>
    <t>Zemní práce</t>
  </si>
  <si>
    <t>11313A - R</t>
  </si>
  <si>
    <t>RUČNÍ ODSTRANĚNÍ KRYTU ZPEVNĚNÝCH PLOCH S ASFALTOVÝM POJIVEM - BEZ DOPRAVY</t>
  </si>
  <si>
    <t>M3</t>
  </si>
  <si>
    <t>Odměřeno planimetricky v programu AutoCad ze situačních výkresů a vzorových příčných řezů. 
Ruční dobourání asfaltového souvrství tl. 10 cm šíře 5 cm podél betonové přídlažby 
1238*0,05*0,1=6,190 [A]</t>
  </si>
  <si>
    <t>Položka zahrnuje veškerou manipulaci s vybouranou sutí a s vybouranými hmotami, kromě vodorovné dopravy,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</si>
  <si>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11313B</t>
  </si>
  <si>
    <t>ODSTRANĚNÍ KRYTU ZPEVNĚNÝCH PLOCH S ASFALTOVÝM POJIVEM - DOPRAVA</t>
  </si>
  <si>
    <t>tkm</t>
  </si>
  <si>
    <t>Odměřeno planimetricky v programu AutoCad ze situačních výkresů a vzorových příčných řezů. 
Doprava na skládku pol. 11313A - R 
6,19*2,4*10=148,560 [A]</t>
  </si>
  <si>
    <t>Položka zahrnuje samostatnou dopravu suti a vybouraných hmot. Množství se určí jako součin hmotnosti [t] a požadované vzdálenosti [km].</t>
  </si>
  <si>
    <t>11356</t>
  </si>
  <si>
    <t>ODSTRANĚNÍ OBRUB Z DLAŽEBNÍCH KOSTEK DVOJITÝCH</t>
  </si>
  <si>
    <t>M</t>
  </si>
  <si>
    <t>Odměřeno planimetricky v programu AutoCad ze situačních výkresů a vzorových příčných řezů. 
Odstranění stávající čtyřlinky vč. betonového lože 
(40+48,7+29,35+8,05+7,15+44,15+22,3+8,5+36,7)*2=489,800 [A]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</si>
  <si>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</si>
  <si>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11372A</t>
  </si>
  <si>
    <t>FRÉZOVÁNÍ ZPEVNĚNÝCH PLOCH ASFALTOVÝCH - BEZ DOPRAVY</t>
  </si>
  <si>
    <t>Odměřeno planimetricky v programu AutoCad ze situačních výkresů a vzorových příčných řezů.</t>
  </si>
  <si>
    <t>Odměřeno planimetricky v programu AutoCad ze situačních výkresů a vzorových příčných řezů. 
Celoplošné frézování v tl. 0,1 cm 
7,21*821*0,1=591,941 [A] 
v místě křižovatek, podél žulové čtyřlinky a schodovitého napojení na stávající vozovku tl. 40 mm 
(7,5+13,8+17,3+51,9+63+50,8+20,2+40,3+55+24,5+36,5+46,7+8,4+7,7+7,3+36,9)*0,04=19,512 [B] 
Odpočet ručního dobourání asfaltového souvrství 
-6,119=-6,119 [C] 
A+B+C=605,334 [D]</t>
  </si>
  <si>
    <t>11372B</t>
  </si>
  <si>
    <t>FRÉZOVÁNÍ ZPEVNĚNÝCH PLOCH ASFALTOVÝCH - DOPRAVA</t>
  </si>
  <si>
    <t>Odměřeno planimetricky v programu AutoCad ze situačních výkresů a vzorových příčných řezů. 
Doprava odfrézovaného materiálu na SÚS Doubravice 10 KM 
605,334*2,4*10=14 528,016 [A]</t>
  </si>
  <si>
    <t>113762</t>
  </si>
  <si>
    <t>FRÉZOVÁNÍ DRÁŽKY PRŮŘEZU DO 200MM2 V ASFALTOVÉ VOZOVCE</t>
  </si>
  <si>
    <t>Odměřeno planimetricky v programu AutoCad ze situačních výkresů a vzorových příčných řezů. 
Řezaná spára v místě napojení na stávající stav 
7,5+7,5+7,2+15,5+36,2+36,5+18,3+37,2+5,9+6,2+26,9+3,1+5,6+10,9+37,5+31,8=293,800 [A]</t>
  </si>
  <si>
    <t>Položka zahrnuje veškerou manipulaci s vybouranou sutí a s vybouranými hmotami vč. uložení na skládku.</t>
  </si>
  <si>
    <t>12922</t>
  </si>
  <si>
    <t>ČIŠTĚNÍ KRAJNIC OD NÁNOSU TL. DO 100MM</t>
  </si>
  <si>
    <t>M2</t>
  </si>
  <si>
    <t>Odměřeno planimetricky v programu AutoCad ze situačních výkresů a vzorových příčných řezů. 
Sejmutí stávajících nezpevněných krajnic 
(17,2+23+9,5)*0,5=24,850 [A]</t>
  </si>
  <si>
    <t>Součástí položky je vodorovná a svislá doprava, přemístění, přeložení, manipulace s materiálem a uložení na skládku. 
 Nezahrnuje poplatek za skládku, který se vykazuje v položce 0141** (s výjimkou malého množství  materiálu, kde je možné poplatek zahrnout do jednotkové ceny položky – tento fakt musí být uveden v doplňujícím textu k položce)</t>
  </si>
  <si>
    <t>12980</t>
  </si>
  <si>
    <t>ČIŠTĚNÍ ULIČNÍCH VPUSTÍ</t>
  </si>
  <si>
    <t>Odměřeno planimetricky v programu AutoCad ze situačních výkresů a vzorových příčných řezů. 
41=41,000 [A]</t>
  </si>
  <si>
    <t>56362</t>
  </si>
  <si>
    <t>VOZOVKOVÉ VRSTVY Z RECYKLOVANÉHO MATERIÁLU TL DO 100MM</t>
  </si>
  <si>
    <t>Odměřeno planimetricky v programu AutoCad ze situačních výkresů a vzorových příčných řezů. 
Úprava nezpevněného sjezdu z frézingu u p. p. č. 138/66 
20=20,000 [A]</t>
  </si>
  <si>
    <t>- dodání recyklátu v požadované kvalitě 
- očištění podkladu 
- uložení recyklátu dle předepsaného technologického předpisu, zhutnění vrstvy v předepsané tloušťce 
- zřízení vrstvy bez rozlišení šířky, pokládání vrstvy po etapách, včetně pracovních spar a spojů 
- úpravu napojení, ukončení  
- nezahrnuje postřiky, nátěry</t>
  </si>
  <si>
    <t>12</t>
  </si>
  <si>
    <t>56962</t>
  </si>
  <si>
    <t>ZPEVNĚNÍ KRAJNIC Z RECYKLOVANÉHO MATERIÁLU TL DO 100MM</t>
  </si>
  <si>
    <t>Odměřeno planimetricky v programu AutoCad ze situačních výkresů a vzorových příčných řezů. 
Zhotovení nezpevněných krajnic v š. 0,5m 
(17,2+23+9,5)*0,5=24,850 [A]</t>
  </si>
  <si>
    <t>13</t>
  </si>
  <si>
    <t>572214</t>
  </si>
  <si>
    <t>SPOJOVACÍ POSTŘIK Z MODIFIK EMULZE DO 0,5KG/M2</t>
  </si>
  <si>
    <t>Odměřeno planimetricky v programu AutoCad ze situačních výkresů a vzorových příčných řezů. 
Spojovací postřik z modifikované kationaktivní emulze v množství 0,40 kg/m2 dle ČSN 736129 
Pod ACO 11S = 5919,41+487,58=6 406,990 [A] 
Pod ACL 16S = 7,21*821=5 919,410 [B] 
A+B=12 326,400 [D]</t>
  </si>
  <si>
    <t>- dodání všech předepsaných materiálů pro postřiky v předepsaném množství 
- provedení dle předepsaného technologického předpisu 
- zřízení vrstvy bez rozlišení šířky, pokládání vrstvy po etapách 
- úpravu napojení, ukončení</t>
  </si>
  <si>
    <t>14</t>
  </si>
  <si>
    <t>574B33 - R</t>
  </si>
  <si>
    <t>ASFALTOVÝ BETON PRO OBRUSNÉ VRSTVY MODIFIK ACO 11 TL. 40MM CRmB</t>
  </si>
  <si>
    <t>Odměřeno planimetricky v programu AutoCad ze situačních výkresů a vzorových příčných řezů. 
Asfaltový beton pro obrusné vrstvy modifikovaný pryž. granulátem v tl 40 mm dle ČSN EN 13108-1; TP 148. Komunikace II/333:  
7,21*821=5 919,410 [A] 
V místě schodovitého napojení, napojení na vedlejší komunikace a žulové čtyřlinky: 487,58 =487,580 [B] 
A+B=6 406,990 [C]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</si>
  <si>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</si>
  <si>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15</t>
  </si>
  <si>
    <t>574D06</t>
  </si>
  <si>
    <t>ASFALTOVÝ BETON PRO LOŽNÍ VRSTVY MODIFIK ACL 16+, 16S</t>
  </si>
  <si>
    <t>Odměřeno planimetricky v programu AutoCad ze situačních výkresů a vzorových příčných řezů. 
Asfaltový beton pro ložní vrstvy modifikovaný ACL 16S PmB 25/55-60 v tl. 50mm + vyrovnávka 1 cm dle ČSN EN 13108-1 (736121)  
7,21*821*0,06=355,165 [A]</t>
  </si>
  <si>
    <t>- dodání směsi v požadované kvalitě 
- očištění podkladu 
- uložení směsi dle předepsaného technologického předpisu, zhutnění vrstvy v předepsané tloušťce 
- zřízení vrstvy bez rozlišení šířky, pokládání vrstvy po etapách, včetně pracovních spar a spojů 
- úpravu napojení, ukončení podél obrubníků, dilatačních zařízení, odvodňovacích proužků, odvodňovačů, vpustí, šachet a pod. 
- nezahrnuje postřiky, nátěry 
- nezahrnuje těsnění podél obrubníků, dilatačních zařízení, odvodňovacích proužků, odvodňovačů, vpustí, šachet a pod.</t>
  </si>
  <si>
    <t>16</t>
  </si>
  <si>
    <t>587205</t>
  </si>
  <si>
    <t>PŘEDLÁŽDĚNÍ KRYTU Z BETONOVÝCH DLAŽDIC</t>
  </si>
  <si>
    <t>Odměřeno planimetricky v programu AutoCad ze situačních výkresů a vzorových příčných řezů. 
Odstranění dlažby v místě stávajícího vjezdu na p.p.č. 138/41. Očištění dlažby a zpětné zadláždění 
12,5=12,500 [A]</t>
  </si>
  <si>
    <t>- pod pojmem *předláždění* se rozumí rozebrání stávající dlažby a pokládka dlažby ze stávajícího dlažebního materiálu (bez dodávky nového) 
- zahrnuje nezbytnou manipulaci s tímto materiálem (nakládání, doprava, složení, očištění) 
- dodání a rozprostření materiálu pro lože a jeho tloušťku předepsanou dokumentací a pro předepsanou výplň spar 
- eventuelní doplnění plochy s použitím nového materiálu se vykazuje v položce č.582</t>
  </si>
  <si>
    <t>Potrubí</t>
  </si>
  <si>
    <t>17</t>
  </si>
  <si>
    <t>89921</t>
  </si>
  <si>
    <t>VÝŠKOVÁ ÚPRAVA POKLOPŮ</t>
  </si>
  <si>
    <t>Odměřeno planimetricky v programu AutoCad ze situačních výkresů a vzorových příčných řezů. 
Výšková rektifikace stávajících šachet  
1=1,000 [A]</t>
  </si>
  <si>
    <t>- položka výškové úpravy zahrnuje všechny nutné práce a materiály pro zvýšení nebo snížení zařízení (včetně nutné úpravy stávajícího povrchu vozovky nebo chodníku).</t>
  </si>
  <si>
    <t>18</t>
  </si>
  <si>
    <t>89922</t>
  </si>
  <si>
    <t>VÝŠKOVÁ ÚPRAVA MŘÍŽÍ</t>
  </si>
  <si>
    <t>Odměřeno planimetricky v programu AutoCad ze situačních výkresů a vzorových příčných řezů. 
Výšková rektifikace stávajících vpustí  
41=41,000 [A]</t>
  </si>
  <si>
    <t>Ostatní konstrukce a práce</t>
  </si>
  <si>
    <t>19</t>
  </si>
  <si>
    <t>915111</t>
  </si>
  <si>
    <t>VODOROVNÉ DOPRAVNÍ ZNAČENÍ BARVOU HLADKÉ - DODÁVKA A POKLÁDKA</t>
  </si>
  <si>
    <t>Odměřeno planimetricky v programu AutoCad ze situačních výkresů a vzorových příčných řezů. 
Podélná čára V1a  
(100+10+6,5+10+50)*0,125=22,063 [A] 
Vodící čára V4  
(16+15+35+22+35+12+55+67)*0,125=32,125 [B] 
Vodící čára V4 (0,5/0,5/0,125) 
(17+17+7,5+15+15+15+23,5+17)*(0,5/1)*0,125=7,938 [C] 
Optická psychologická brzda V18  
7,5+7,5+7,5+7,5+7,5+7,5+7,5+7,5+7,5+7,5+9+9=93,000 [D] 
Podélná čára V2b (1,5/1,5/0,125) š. 0,125m  
(23+10+31+7+10+9+8+25)*(1,5/3)*0,125=7,688 [E] 
Podélná čára V2b (3/1,5/0,125) š. 0,125m  
(22+10+10+10+8+100+39)*(3/4,5)*0,125=16,583 [F] 
Podélná čára V2b (3/6/0,125) š. 0,125m  
(100+72,5+95+98+98)*(3/9)*0,125=19,313 [G] 
V7 - přechod pro chodce  
9+9+9=27,000 [H] 
A+B+C+D+E+F+G+H=225,710 [I]</t>
  </si>
  <si>
    <t>položka zahrnuje: 
- dodání a pokládku nátěrového materiálu (měří se pouze natíraná plocha) 
- předznačení a reflexní úpravu</t>
  </si>
  <si>
    <t>20</t>
  </si>
  <si>
    <t>915211</t>
  </si>
  <si>
    <t>VODOROVNÉ DOPRAVNÍ ZNAČENÍ PLASTEM HLADKÉ - DODÁVKA A POKLÁDKA</t>
  </si>
  <si>
    <t>21</t>
  </si>
  <si>
    <t>915401</t>
  </si>
  <si>
    <t>VODOROVNÉ DOPRAVNÍ ZNAČENÍ BETON PREFABRIK - DODÁVKA A POKLÁDKA</t>
  </si>
  <si>
    <t>Odměřeno planimetricky v programu AutoCad ze situačních výkresů a vzorových příčných řezů. 
vodící proužky vč. betonového lože pro lokální výměnu. Počítáno 50 m.  
50*0,25=12,500 [A]</t>
  </si>
  <si>
    <t>zahrnuje dodávku betonových prefabrikátů a jejich osazení do předepsaného lože</t>
  </si>
  <si>
    <t>22</t>
  </si>
  <si>
    <t>915402</t>
  </si>
  <si>
    <t>VODOR DOPRAV ZNAČ BETON PREFABRIK - ODSTRANĚNÍ</t>
  </si>
  <si>
    <t>zahrnuje odstranění a odklizení vybouraného materiálu s odvozem na skládku</t>
  </si>
  <si>
    <t>23</t>
  </si>
  <si>
    <t>91772</t>
  </si>
  <si>
    <t>OBRUBA Z DLAŽEBNÍCH KOSTEK DROBNÝCH</t>
  </si>
  <si>
    <t>Odměřeno planimetricky v programu AutoCad ze situačních výkresů a vzorových příčných řezů. 
Osazení nové čtyřlinky  do betonu C16/20 vč. spárování 
(40+48,7+29,35+8,05+7,15+44,15+22,3+8,5+36,70)*4=979,600 [A]</t>
  </si>
  <si>
    <t>Položka zahrnuje: 
dodání a pokládku jedné řady dlažebních kostek o rozměrech předepsaných zadávací dokumentací 
betonové lože i boční betonovou opěrku.</t>
  </si>
  <si>
    <t>24</t>
  </si>
  <si>
    <t>931322</t>
  </si>
  <si>
    <t>TĚSNĚNÍ DILATAČ SPAR ASF ZÁLIVKOU MODIFIK PRŮŘ DO 200MM2</t>
  </si>
  <si>
    <t>položka zahrnuje dodávku a osazení předepsaného materiálu, očištění ploch spáry před úpravou, očištění okolí spáry po úpravě 
nezahrnuje těsnící profil</t>
  </si>
  <si>
    <t>25</t>
  </si>
  <si>
    <t>93818</t>
  </si>
  <si>
    <t>OČIŠTĚNÍ ASFALT VOZOVEK ZAMETENÍM</t>
  </si>
  <si>
    <t>Odměřeno planimetricky v programu AutoCad ze situačních výkresů a vzorových příčných řezů. 
Před pokládkou asfaltového souvrství + před provedením VDZ 
(5919,41+487,58)*2+591,941=13 405,921 [A]</t>
  </si>
  <si>
    <t>položka zahrnuje očištění předepsaným způsobem včetně odklizení vzniklého odpadu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</si>
</sst>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7">
    <font>
      <sz val="10"/>
      <name val="Arial"/>
      <family val="0"/>
    </font>
    <font>
      <b/>
      <sz val="16"/>
      <color rgb="FF000000"/>
      <name val="Arial"/>
      <family val="0"/>
    </font>
    <font>
      <b/>
      <sz val="16"/>
      <name val="Arial"/>
      <family val="0"/>
    </font>
    <font>
      <b/>
      <sz val="10"/>
      <name val="Arial"/>
      <family val="0"/>
    </font>
    <font>
      <sz val="10"/>
      <color rgb="FFFFFFFF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/>
      <right style="thin"/>
      <top/>
      <bottom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2" fillId="2" borderId="0" xfId="0" applyFont="1" applyFill="1"/>
    <xf numFmtId="0" fontId="3" fillId="2" borderId="0" xfId="0" applyFont="1" applyFill="1" applyAlignment="1">
      <alignment horizontal="right"/>
    </xf>
    <xf numFmtId="0" fontId="4" fillId="3" borderId="1" xfId="0" applyFont="1" applyFill="1" applyBorder="1" applyAlignment="1">
      <alignment horizontal="center"/>
    </xf>
    <xf numFmtId="0" fontId="0" fillId="2" borderId="2" xfId="0" applyFill="1" applyBorder="1"/>
    <xf numFmtId="177" fontId="3" fillId="2" borderId="0" xfId="0" applyNumberFormat="1" applyFont="1" applyFill="1" applyAlignment="1">
      <alignment horizontal="right"/>
    </xf>
    <xf numFmtId="0" fontId="0" fillId="2" borderId="1" xfId="0" applyFill="1" applyBorder="1" applyAlignment="1">
      <alignment horizontal="center"/>
    </xf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5" fillId="2" borderId="0" xfId="0" applyFont="1" applyFill="1"/>
    <xf numFmtId="0" fontId="5" fillId="2" borderId="0" xfId="0" applyFont="1" applyFill="1" applyAlignment="1">
      <alignment horizontal="right"/>
    </xf>
    <xf numFmtId="0" fontId="5" fillId="2" borderId="0" xfId="0" applyFont="1" applyFill="1" applyAlignment="1">
      <alignment horizontal="left"/>
    </xf>
    <xf numFmtId="0" fontId="4" fillId="3" borderId="1" xfId="0" applyFont="1" applyFill="1" applyBorder="1" applyAlignment="1">
      <alignment horizontal="center" vertical="center" wrapText="1"/>
    </xf>
    <xf numFmtId="0" fontId="5" fillId="2" borderId="2" xfId="0" applyFont="1" applyFill="1" applyBorder="1"/>
    <xf numFmtId="0" fontId="5" fillId="2" borderId="2" xfId="0" applyFont="1" applyFill="1" applyBorder="1" applyAlignment="1">
      <alignment horizontal="right"/>
    </xf>
    <xf numFmtId="0" fontId="5" fillId="2" borderId="2" xfId="0" applyFont="1" applyFill="1" applyBorder="1" applyAlignment="1">
      <alignment horizontal="left"/>
    </xf>
    <xf numFmtId="0" fontId="0" fillId="2" borderId="6" xfId="0" applyFill="1" applyBorder="1"/>
    <xf numFmtId="0" fontId="3" fillId="0" borderId="1" xfId="0" applyFont="1" applyBorder="1" applyAlignment="1">
      <alignment horizontal="left"/>
    </xf>
    <xf numFmtId="177" fontId="3" fillId="0" borderId="1" xfId="0" applyNumberFormat="1" applyFont="1" applyBorder="1" applyAlignment="1">
      <alignment horizontal="right"/>
    </xf>
    <xf numFmtId="0" fontId="3" fillId="2" borderId="5" xfId="0" applyFont="1" applyFill="1" applyBorder="1" applyAlignment="1">
      <alignment horizontal="right"/>
    </xf>
    <xf numFmtId="177" fontId="3" fillId="2" borderId="5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wrapText="1"/>
    </xf>
    <xf numFmtId="0" fontId="0" fillId="0" borderId="1" xfId="0" applyBorder="1"/>
    <xf numFmtId="0" fontId="3" fillId="2" borderId="6" xfId="0" applyFont="1" applyFill="1" applyBorder="1" applyAlignment="1">
      <alignment horizontal="right"/>
    </xf>
    <xf numFmtId="0" fontId="3" fillId="2" borderId="6" xfId="0" applyFont="1" applyFill="1" applyBorder="1" applyAlignment="1">
      <alignment wrapText="1"/>
    </xf>
    <xf numFmtId="177" fontId="3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6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177" fontId="3" fillId="2" borderId="0" xfId="0" applyNumberFormat="1" applyFont="1" applyFill="1" applyAlignment="1">
      <alignment horizontal="center"/>
    </xf>
    <xf numFmtId="0" fontId="3" fillId="2" borderId="2" xfId="0" applyFont="1" applyFill="1" applyBorder="1" applyAlignment="1">
      <alignment horizontal="right"/>
    </xf>
    <xf numFmtId="177" fontId="3" fillId="2" borderId="2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1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</cols>
  <sheetData>
    <row r="1" spans="1:5" ht="12.75" customHeight="1">
      <c r="A1" s="1"/>
      <c s="1" t="s">
        <v>0</v>
      </c>
      <c s="1"/>
      <c s="1"/>
      <c s="1"/>
    </row>
    <row r="2" spans="1:5" ht="12.75" customHeight="1">
      <c r="A2" s="1"/>
      <c s="2" t="s">
        <v>1</v>
      </c>
      <c s="1"/>
      <c s="1"/>
      <c s="1"/>
    </row>
    <row r="3" spans="1:5" ht="20" customHeight="1">
      <c r="A3" s="1"/>
      <c s="1"/>
      <c s="1"/>
      <c s="1"/>
      <c s="1"/>
    </row>
    <row r="4" spans="1:5" ht="20" customHeight="1">
      <c r="A4" s="1"/>
      <c s="3" t="s">
        <v>2</v>
      </c>
      <c s="1"/>
      <c s="1"/>
      <c s="1"/>
    </row>
    <row r="5" spans="1:5" ht="12.75" customHeight="1">
      <c r="A5" s="1"/>
      <c s="1" t="s">
        <v>3</v>
      </c>
      <c s="1"/>
      <c s="1"/>
      <c s="1"/>
    </row>
    <row r="6" spans="1:5" ht="12.75" customHeight="1">
      <c r="A6" s="1"/>
      <c s="4" t="s">
        <v>4</v>
      </c>
      <c s="7">
        <f>SUM(C10:C11)</f>
      </c>
      <c s="1"/>
      <c s="1"/>
    </row>
    <row r="7" spans="1:5" ht="12.75" customHeight="1">
      <c r="A7" s="1"/>
      <c s="4" t="s">
        <v>5</v>
      </c>
      <c s="7">
        <f>SUM(E10:E11)</f>
      </c>
      <c s="1"/>
      <c s="1"/>
    </row>
    <row r="8" spans="1:5" ht="12.75" customHeight="1">
      <c r="A8" s="6"/>
      <c s="6"/>
      <c s="6"/>
      <c s="6"/>
      <c s="6"/>
    </row>
    <row r="9" spans="1:5" ht="12.75" customHeight="1">
      <c r="A9" s="5" t="s">
        <v>6</v>
      </c>
      <c s="5" t="s">
        <v>7</v>
      </c>
      <c s="5" t="s">
        <v>8</v>
      </c>
      <c s="5" t="s">
        <v>9</v>
      </c>
      <c s="5" t="s">
        <v>10</v>
      </c>
    </row>
    <row r="10" spans="1:5" ht="12.75" customHeight="1">
      <c r="A10" s="20" t="s">
        <v>22</v>
      </c>
      <c s="20" t="s">
        <v>23</v>
      </c>
      <c s="21">
        <f>'SO 000'!I3</f>
      </c>
      <c s="21">
        <f>'SO 000'!O2</f>
      </c>
      <c s="21">
        <f>C10+D10</f>
      </c>
    </row>
    <row r="11" spans="1:5" ht="12.75" customHeight="1">
      <c r="A11" s="20" t="s">
        <v>87</v>
      </c>
      <c s="20" t="s">
        <v>88</v>
      </c>
      <c s="21">
        <f>'SO 101'!I3</f>
      </c>
      <c s="21">
        <f>'SO 101'!O2</f>
      </c>
      <c s="21">
        <f>C11+D11</f>
      </c>
    </row>
  </sheetData>
  <mergeCells count="4">
    <mergeCell ref="A1:A3"/>
    <mergeCell ref="B2:B3"/>
    <mergeCell ref="B4:D4"/>
    <mergeCell ref="B5:D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20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0+O8</f>
      </c>
      <c t="s">
        <v>20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22</v>
      </c>
      <c s="38">
        <f>0+I8</f>
      </c>
      <c s="10"/>
      <c r="O3" t="s">
        <v>19</v>
      </c>
      <c t="s">
        <v>21</v>
      </c>
    </row>
    <row r="4" spans="1:16" ht="15" customHeight="1">
      <c r="A4" t="s">
        <v>17</v>
      </c>
      <c s="16" t="s">
        <v>18</v>
      </c>
      <c s="17" t="s">
        <v>22</v>
      </c>
      <c s="6"/>
      <c s="18" t="s">
        <v>23</v>
      </c>
      <c s="6"/>
      <c s="6"/>
      <c s="19"/>
      <c s="19"/>
      <c s="6"/>
      <c r="O4" t="s">
        <v>19</v>
      </c>
      <c t="s">
        <v>21</v>
      </c>
    </row>
    <row r="5" spans="1:16" ht="12.75" customHeight="1">
      <c r="A5" s="15" t="s">
        <v>24</v>
      </c>
      <c s="15" t="s">
        <v>26</v>
      </c>
      <c s="15" t="s">
        <v>28</v>
      </c>
      <c s="15" t="s">
        <v>29</v>
      </c>
      <c s="15" t="s">
        <v>30</v>
      </c>
      <c s="15" t="s">
        <v>32</v>
      </c>
      <c s="15" t="s">
        <v>34</v>
      </c>
      <c s="15" t="s">
        <v>36</v>
      </c>
      <c s="15"/>
      <c s="15" t="s">
        <v>41</v>
      </c>
      <c r="O5" t="s">
        <v>19</v>
      </c>
      <c t="s">
        <v>21</v>
      </c>
    </row>
    <row r="6" spans="1:10" ht="12.75" customHeight="1">
      <c r="A6" s="15"/>
      <c s="15"/>
      <c s="15"/>
      <c s="15"/>
      <c s="15"/>
      <c s="15"/>
      <c s="15"/>
      <c s="15" t="s">
        <v>37</v>
      </c>
      <c s="15" t="s">
        <v>39</v>
      </c>
      <c s="15"/>
    </row>
    <row r="7" spans="1:10" ht="12.75" customHeight="1">
      <c r="A7" s="15" t="s">
        <v>25</v>
      </c>
      <c s="15" t="s">
        <v>27</v>
      </c>
      <c s="15" t="s">
        <v>21</v>
      </c>
      <c s="15" t="s">
        <v>20</v>
      </c>
      <c s="15" t="s">
        <v>31</v>
      </c>
      <c s="15" t="s">
        <v>33</v>
      </c>
      <c s="15" t="s">
        <v>35</v>
      </c>
      <c s="15" t="s">
        <v>38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25</v>
      </c>
      <c s="19"/>
      <c s="27" t="s">
        <v>44</v>
      </c>
      <c s="19"/>
      <c s="19"/>
      <c s="19"/>
      <c s="28">
        <f>0+Q8</f>
      </c>
      <c s="19"/>
      <c r="O8">
        <f>0+R8</f>
      </c>
      <c r="Q8">
        <f>0+I9+I13+I17+I21+I25+I29+I33+I37+I41</f>
      </c>
      <c>
        <f>0+O9+O13+O17+O21+O25+O29+O33+O37+O41</f>
      </c>
    </row>
    <row r="9" spans="1:16" ht="12.75">
      <c r="A9" s="25" t="s">
        <v>45</v>
      </c>
      <c s="29" t="s">
        <v>27</v>
      </c>
      <c s="29" t="s">
        <v>46</v>
      </c>
      <c s="25" t="s">
        <v>47</v>
      </c>
      <c s="30" t="s">
        <v>48</v>
      </c>
      <c s="31" t="s">
        <v>49</v>
      </c>
      <c s="32">
        <v>1</v>
      </c>
      <c s="33">
        <v>0</v>
      </c>
      <c s="33">
        <f>ROUND(ROUND(H9,2)*ROUND(G9,3),2)</f>
      </c>
      <c s="31" t="s">
        <v>50</v>
      </c>
      <c r="O9">
        <f>(I9*21)/100</f>
      </c>
      <c t="s">
        <v>25</v>
      </c>
    </row>
    <row r="10" spans="1:5" ht="12.75">
      <c r="A10" s="34" t="s">
        <v>51</v>
      </c>
      <c r="E10" s="35" t="s">
        <v>47</v>
      </c>
    </row>
    <row r="11" spans="1:5" ht="12.75">
      <c r="A11" s="36" t="s">
        <v>52</v>
      </c>
      <c r="E11" s="37" t="s">
        <v>53</v>
      </c>
    </row>
    <row r="12" spans="1:5" ht="12.75">
      <c r="A12" t="s">
        <v>54</v>
      </c>
      <c r="E12" s="35" t="s">
        <v>55</v>
      </c>
    </row>
    <row r="13" spans="1:16" ht="12.75">
      <c r="A13" s="25" t="s">
        <v>45</v>
      </c>
      <c s="29" t="s">
        <v>21</v>
      </c>
      <c s="29" t="s">
        <v>56</v>
      </c>
      <c s="25" t="s">
        <v>47</v>
      </c>
      <c s="30" t="s">
        <v>57</v>
      </c>
      <c s="31" t="s">
        <v>58</v>
      </c>
      <c s="32">
        <v>3</v>
      </c>
      <c s="33">
        <v>0</v>
      </c>
      <c s="33">
        <f>ROUND(ROUND(H13,2)*ROUND(G13,3),2)</f>
      </c>
      <c s="31" t="s">
        <v>50</v>
      </c>
      <c r="O13">
        <f>(I13*21)/100</f>
      </c>
      <c t="s">
        <v>25</v>
      </c>
    </row>
    <row r="14" spans="1:5" ht="12.75">
      <c r="A14" s="34" t="s">
        <v>51</v>
      </c>
      <c r="E14" s="35" t="s">
        <v>47</v>
      </c>
    </row>
    <row r="15" spans="1:5" ht="38.25">
      <c r="A15" s="36" t="s">
        <v>52</v>
      </c>
      <c r="E15" s="37" t="s">
        <v>59</v>
      </c>
    </row>
    <row r="16" spans="1:5" ht="12.75">
      <c r="A16" t="s">
        <v>54</v>
      </c>
      <c r="E16" s="35" t="s">
        <v>60</v>
      </c>
    </row>
    <row r="17" spans="1:16" ht="12.75">
      <c r="A17" s="25" t="s">
        <v>45</v>
      </c>
      <c s="29" t="s">
        <v>20</v>
      </c>
      <c s="29" t="s">
        <v>61</v>
      </c>
      <c s="25" t="s">
        <v>47</v>
      </c>
      <c s="30" t="s">
        <v>62</v>
      </c>
      <c s="31" t="s">
        <v>58</v>
      </c>
      <c s="32">
        <v>30</v>
      </c>
      <c s="33">
        <v>0</v>
      </c>
      <c s="33">
        <f>ROUND(ROUND(H17,2)*ROUND(G17,3),2)</f>
      </c>
      <c s="31" t="s">
        <v>50</v>
      </c>
      <c r="O17">
        <f>(I17*21)/100</f>
      </c>
      <c t="s">
        <v>25</v>
      </c>
    </row>
    <row r="18" spans="1:5" ht="12.75">
      <c r="A18" s="34" t="s">
        <v>51</v>
      </c>
      <c r="E18" s="35" t="s">
        <v>47</v>
      </c>
    </row>
    <row r="19" spans="1:5" ht="38.25">
      <c r="A19" s="36" t="s">
        <v>52</v>
      </c>
      <c r="E19" s="37" t="s">
        <v>63</v>
      </c>
    </row>
    <row r="20" spans="1:5" ht="12.75">
      <c r="A20" t="s">
        <v>54</v>
      </c>
      <c r="E20" s="35" t="s">
        <v>60</v>
      </c>
    </row>
    <row r="21" spans="1:16" ht="12.75">
      <c r="A21" s="25" t="s">
        <v>45</v>
      </c>
      <c s="29" t="s">
        <v>31</v>
      </c>
      <c s="29" t="s">
        <v>64</v>
      </c>
      <c s="25" t="s">
        <v>47</v>
      </c>
      <c s="30" t="s">
        <v>65</v>
      </c>
      <c s="31" t="s">
        <v>49</v>
      </c>
      <c s="32">
        <v>1</v>
      </c>
      <c s="33">
        <v>0</v>
      </c>
      <c s="33">
        <f>ROUND(ROUND(H21,2)*ROUND(G21,3),2)</f>
      </c>
      <c s="31" t="s">
        <v>50</v>
      </c>
      <c r="O21">
        <f>(I21*21)/100</f>
      </c>
      <c t="s">
        <v>25</v>
      </c>
    </row>
    <row r="22" spans="1:5" ht="12.75">
      <c r="A22" s="34" t="s">
        <v>51</v>
      </c>
      <c r="E22" s="35" t="s">
        <v>47</v>
      </c>
    </row>
    <row r="23" spans="1:5" ht="12.75">
      <c r="A23" s="36" t="s">
        <v>52</v>
      </c>
      <c r="E23" s="37" t="s">
        <v>66</v>
      </c>
    </row>
    <row r="24" spans="1:5" ht="12.75">
      <c r="A24" t="s">
        <v>54</v>
      </c>
      <c r="E24" s="35" t="s">
        <v>60</v>
      </c>
    </row>
    <row r="25" spans="1:16" ht="12.75">
      <c r="A25" s="25" t="s">
        <v>45</v>
      </c>
      <c s="29" t="s">
        <v>33</v>
      </c>
      <c s="29" t="s">
        <v>67</v>
      </c>
      <c s="25" t="s">
        <v>47</v>
      </c>
      <c s="30" t="s">
        <v>68</v>
      </c>
      <c s="31" t="s">
        <v>69</v>
      </c>
      <c s="32">
        <v>2</v>
      </c>
      <c s="33">
        <v>0</v>
      </c>
      <c s="33">
        <f>ROUND(ROUND(H25,2)*ROUND(G25,3),2)</f>
      </c>
      <c s="31" t="s">
        <v>50</v>
      </c>
      <c r="O25">
        <f>(I25*21)/100</f>
      </c>
      <c t="s">
        <v>25</v>
      </c>
    </row>
    <row r="26" spans="1:5" ht="12.75">
      <c r="A26" s="34" t="s">
        <v>51</v>
      </c>
      <c r="E26" s="35" t="s">
        <v>47</v>
      </c>
    </row>
    <row r="27" spans="1:5" ht="25.5">
      <c r="A27" s="36" t="s">
        <v>52</v>
      </c>
      <c r="E27" s="37" t="s">
        <v>70</v>
      </c>
    </row>
    <row r="28" spans="1:5" ht="12.75">
      <c r="A28" t="s">
        <v>54</v>
      </c>
      <c r="E28" s="35" t="s">
        <v>71</v>
      </c>
    </row>
    <row r="29" spans="1:16" ht="12.75">
      <c r="A29" s="25" t="s">
        <v>45</v>
      </c>
      <c s="29" t="s">
        <v>35</v>
      </c>
      <c s="29" t="s">
        <v>72</v>
      </c>
      <c s="25" t="s">
        <v>47</v>
      </c>
      <c s="30" t="s">
        <v>73</v>
      </c>
      <c s="31" t="s">
        <v>49</v>
      </c>
      <c s="32">
        <v>1</v>
      </c>
      <c s="33">
        <v>0</v>
      </c>
      <c s="33">
        <f>ROUND(ROUND(H29,2)*ROUND(G29,3),2)</f>
      </c>
      <c s="31" t="s">
        <v>50</v>
      </c>
      <c r="O29">
        <f>(I29*21)/100</f>
      </c>
      <c t="s">
        <v>25</v>
      </c>
    </row>
    <row r="30" spans="1:5" ht="12.75">
      <c r="A30" s="34" t="s">
        <v>51</v>
      </c>
      <c r="E30" s="35" t="s">
        <v>47</v>
      </c>
    </row>
    <row r="31" spans="1:5" ht="25.5">
      <c r="A31" s="36" t="s">
        <v>52</v>
      </c>
      <c r="E31" s="37" t="s">
        <v>74</v>
      </c>
    </row>
    <row r="32" spans="1:5" ht="12.75">
      <c r="A32" t="s">
        <v>54</v>
      </c>
      <c r="E32" s="35" t="s">
        <v>71</v>
      </c>
    </row>
    <row r="33" spans="1:16" ht="12.75">
      <c r="A33" s="25" t="s">
        <v>45</v>
      </c>
      <c s="29" t="s">
        <v>75</v>
      </c>
      <c s="29" t="s">
        <v>76</v>
      </c>
      <c s="25" t="s">
        <v>47</v>
      </c>
      <c s="30" t="s">
        <v>77</v>
      </c>
      <c s="31" t="s">
        <v>49</v>
      </c>
      <c s="32">
        <v>1</v>
      </c>
      <c s="33">
        <v>0</v>
      </c>
      <c s="33">
        <f>ROUND(ROUND(H33,2)*ROUND(G33,3),2)</f>
      </c>
      <c s="31" t="s">
        <v>50</v>
      </c>
      <c r="O33">
        <f>(I33*21)/100</f>
      </c>
      <c t="s">
        <v>25</v>
      </c>
    </row>
    <row r="34" spans="1:5" ht="12.75">
      <c r="A34" s="34" t="s">
        <v>51</v>
      </c>
      <c r="E34" s="35" t="s">
        <v>47</v>
      </c>
    </row>
    <row r="35" spans="1:5" ht="25.5">
      <c r="A35" s="36" t="s">
        <v>52</v>
      </c>
      <c r="E35" s="37" t="s">
        <v>78</v>
      </c>
    </row>
    <row r="36" spans="1:5" ht="12.75">
      <c r="A36" t="s">
        <v>54</v>
      </c>
      <c r="E36" s="35" t="s">
        <v>71</v>
      </c>
    </row>
    <row r="37" spans="1:16" ht="12.75">
      <c r="A37" s="25" t="s">
        <v>45</v>
      </c>
      <c s="29" t="s">
        <v>79</v>
      </c>
      <c s="29" t="s">
        <v>80</v>
      </c>
      <c s="25" t="s">
        <v>47</v>
      </c>
      <c s="30" t="s">
        <v>81</v>
      </c>
      <c s="31" t="s">
        <v>49</v>
      </c>
      <c s="32">
        <v>1</v>
      </c>
      <c s="33">
        <v>0</v>
      </c>
      <c s="33">
        <f>ROUND(ROUND(H37,2)*ROUND(G37,3),2)</f>
      </c>
      <c s="31" t="s">
        <v>50</v>
      </c>
      <c r="O37">
        <f>(I37*21)/100</f>
      </c>
      <c t="s">
        <v>25</v>
      </c>
    </row>
    <row r="38" spans="1:5" ht="12.75">
      <c r="A38" s="34" t="s">
        <v>51</v>
      </c>
      <c r="E38" s="35" t="s">
        <v>47</v>
      </c>
    </row>
    <row r="39" spans="1:5" ht="12.75">
      <c r="A39" s="36" t="s">
        <v>52</v>
      </c>
      <c r="E39" s="37" t="s">
        <v>82</v>
      </c>
    </row>
    <row r="40" spans="1:5" ht="89.25">
      <c r="A40" t="s">
        <v>54</v>
      </c>
      <c r="E40" s="35" t="s">
        <v>83</v>
      </c>
    </row>
    <row r="41" spans="1:16" ht="12.75">
      <c r="A41" s="25" t="s">
        <v>45</v>
      </c>
      <c s="29" t="s">
        <v>38</v>
      </c>
      <c s="29" t="s">
        <v>84</v>
      </c>
      <c s="25" t="s">
        <v>47</v>
      </c>
      <c s="30" t="s">
        <v>85</v>
      </c>
      <c s="31" t="s">
        <v>49</v>
      </c>
      <c s="32">
        <v>1</v>
      </c>
      <c s="33">
        <v>0</v>
      </c>
      <c s="33">
        <f>ROUND(ROUND(H41,2)*ROUND(G41,3),2)</f>
      </c>
      <c s="31" t="s">
        <v>50</v>
      </c>
      <c r="O41">
        <f>(I41*21)/100</f>
      </c>
      <c t="s">
        <v>25</v>
      </c>
    </row>
    <row r="42" spans="1:5" ht="12.75">
      <c r="A42" s="34" t="s">
        <v>51</v>
      </c>
      <c r="E42" s="35" t="s">
        <v>47</v>
      </c>
    </row>
    <row r="43" spans="1:5" ht="12.75">
      <c r="A43" s="36" t="s">
        <v>52</v>
      </c>
      <c r="E43" s="37" t="s">
        <v>47</v>
      </c>
    </row>
    <row r="44" spans="1:5" ht="25.5">
      <c r="A44" t="s">
        <v>54</v>
      </c>
      <c r="E44" s="35" t="s">
        <v>86</v>
      </c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1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20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0+O8+O17+O50+O75+O84</f>
      </c>
      <c t="s">
        <v>20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87</v>
      </c>
      <c s="38">
        <f>0+I8+I17+I50+I75+I84</f>
      </c>
      <c s="10"/>
      <c r="O3" t="s">
        <v>19</v>
      </c>
      <c t="s">
        <v>21</v>
      </c>
    </row>
    <row r="4" spans="1:16" ht="15" customHeight="1">
      <c r="A4" t="s">
        <v>17</v>
      </c>
      <c s="16" t="s">
        <v>18</v>
      </c>
      <c s="17" t="s">
        <v>87</v>
      </c>
      <c s="6"/>
      <c s="18" t="s">
        <v>88</v>
      </c>
      <c s="6"/>
      <c s="6"/>
      <c s="19"/>
      <c s="19"/>
      <c s="6"/>
      <c r="O4" t="s">
        <v>19</v>
      </c>
      <c t="s">
        <v>21</v>
      </c>
    </row>
    <row r="5" spans="1:16" ht="12.75" customHeight="1">
      <c r="A5" s="15" t="s">
        <v>24</v>
      </c>
      <c s="15" t="s">
        <v>26</v>
      </c>
      <c s="15" t="s">
        <v>28</v>
      </c>
      <c s="15" t="s">
        <v>29</v>
      </c>
      <c s="15" t="s">
        <v>30</v>
      </c>
      <c s="15" t="s">
        <v>32</v>
      </c>
      <c s="15" t="s">
        <v>34</v>
      </c>
      <c s="15" t="s">
        <v>36</v>
      </c>
      <c s="15"/>
      <c s="15" t="s">
        <v>41</v>
      </c>
      <c r="O5" t="s">
        <v>19</v>
      </c>
      <c t="s">
        <v>21</v>
      </c>
    </row>
    <row r="6" spans="1:10" ht="12.75" customHeight="1">
      <c r="A6" s="15"/>
      <c s="15"/>
      <c s="15"/>
      <c s="15"/>
      <c s="15"/>
      <c s="15"/>
      <c s="15"/>
      <c s="15" t="s">
        <v>37</v>
      </c>
      <c s="15" t="s">
        <v>39</v>
      </c>
      <c s="15"/>
    </row>
    <row r="7" spans="1:10" ht="12.75" customHeight="1">
      <c r="A7" s="15" t="s">
        <v>25</v>
      </c>
      <c s="15" t="s">
        <v>27</v>
      </c>
      <c s="15" t="s">
        <v>21</v>
      </c>
      <c s="15" t="s">
        <v>20</v>
      </c>
      <c s="15" t="s">
        <v>31</v>
      </c>
      <c s="15" t="s">
        <v>33</v>
      </c>
      <c s="15" t="s">
        <v>35</v>
      </c>
      <c s="15" t="s">
        <v>38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25</v>
      </c>
      <c s="19"/>
      <c s="27" t="s">
        <v>44</v>
      </c>
      <c s="19"/>
      <c s="19"/>
      <c s="19"/>
      <c s="28">
        <f>0+Q8</f>
      </c>
      <c s="19"/>
      <c r="O8">
        <f>0+R8</f>
      </c>
      <c r="Q8">
        <f>0+I9+I13</f>
      </c>
      <c>
        <f>0+O9+O13</f>
      </c>
    </row>
    <row r="9" spans="1:16" ht="12.75">
      <c r="A9" s="25" t="s">
        <v>45</v>
      </c>
      <c s="29" t="s">
        <v>27</v>
      </c>
      <c s="29" t="s">
        <v>89</v>
      </c>
      <c s="25" t="s">
        <v>47</v>
      </c>
      <c s="30" t="s">
        <v>90</v>
      </c>
      <c s="31" t="s">
        <v>91</v>
      </c>
      <c s="32">
        <v>76.933</v>
      </c>
      <c s="33">
        <v>0</v>
      </c>
      <c s="33">
        <f>ROUND(ROUND(H9,2)*ROUND(G9,3),2)</f>
      </c>
      <c s="31" t="s">
        <v>50</v>
      </c>
      <c r="O9">
        <f>(I9*21)/100</f>
      </c>
      <c t="s">
        <v>25</v>
      </c>
    </row>
    <row r="10" spans="1:5" ht="12.75">
      <c r="A10" s="34" t="s">
        <v>51</v>
      </c>
      <c r="E10" s="35" t="s">
        <v>47</v>
      </c>
    </row>
    <row r="11" spans="1:5" ht="63.75">
      <c r="A11" s="36" t="s">
        <v>52</v>
      </c>
      <c r="E11" s="37" t="s">
        <v>92</v>
      </c>
    </row>
    <row r="12" spans="1:5" ht="25.5">
      <c r="A12" t="s">
        <v>54</v>
      </c>
      <c r="E12" s="35" t="s">
        <v>93</v>
      </c>
    </row>
    <row r="13" spans="1:16" ht="12.75">
      <c r="A13" s="25" t="s">
        <v>45</v>
      </c>
      <c s="29" t="s">
        <v>21</v>
      </c>
      <c s="29" t="s">
        <v>94</v>
      </c>
      <c s="25" t="s">
        <v>47</v>
      </c>
      <c s="30" t="s">
        <v>95</v>
      </c>
      <c s="31" t="s">
        <v>91</v>
      </c>
      <c s="32">
        <v>13.17</v>
      </c>
      <c s="33">
        <v>0</v>
      </c>
      <c s="33">
        <f>ROUND(ROUND(H13,2)*ROUND(G13,3),2)</f>
      </c>
      <c s="31" t="s">
        <v>50</v>
      </c>
      <c r="O13">
        <f>(I13*21)/100</f>
      </c>
      <c t="s">
        <v>25</v>
      </c>
    </row>
    <row r="14" spans="1:5" ht="12.75">
      <c r="A14" s="34" t="s">
        <v>51</v>
      </c>
      <c r="E14" s="35" t="s">
        <v>47</v>
      </c>
    </row>
    <row r="15" spans="1:5" ht="38.25">
      <c r="A15" s="36" t="s">
        <v>52</v>
      </c>
      <c r="E15" s="37" t="s">
        <v>96</v>
      </c>
    </row>
    <row r="16" spans="1:5" ht="25.5">
      <c r="A16" t="s">
        <v>54</v>
      </c>
      <c r="E16" s="35" t="s">
        <v>93</v>
      </c>
    </row>
    <row r="17" spans="1:18" ht="12.75" customHeight="1">
      <c r="A17" s="6" t="s">
        <v>43</v>
      </c>
      <c s="6"/>
      <c s="40" t="s">
        <v>27</v>
      </c>
      <c s="6"/>
      <c s="27" t="s">
        <v>97</v>
      </c>
      <c s="6"/>
      <c s="6"/>
      <c s="6"/>
      <c s="41">
        <f>0+Q17</f>
      </c>
      <c s="6"/>
      <c r="O17">
        <f>0+R17</f>
      </c>
      <c r="Q17">
        <f>0+I18+I22+I26+I30+I34+I38+I42+I46</f>
      </c>
      <c>
        <f>0+O18+O22+O26+O30+O34+O38+O42+O46</f>
      </c>
    </row>
    <row r="18" spans="1:16" ht="25.5">
      <c r="A18" s="25" t="s">
        <v>45</v>
      </c>
      <c s="29" t="s">
        <v>20</v>
      </c>
      <c s="29" t="s">
        <v>98</v>
      </c>
      <c s="25" t="s">
        <v>47</v>
      </c>
      <c s="30" t="s">
        <v>99</v>
      </c>
      <c s="31" t="s">
        <v>100</v>
      </c>
      <c s="32">
        <v>6.19</v>
      </c>
      <c s="33">
        <v>0</v>
      </c>
      <c s="33">
        <f>ROUND(ROUND(H18,2)*ROUND(G18,3),2)</f>
      </c>
      <c s="31" t="s">
        <v>50</v>
      </c>
      <c r="O18">
        <f>(I18*21)/100</f>
      </c>
      <c t="s">
        <v>25</v>
      </c>
    </row>
    <row r="19" spans="1:5" ht="12.75">
      <c r="A19" s="34" t="s">
        <v>51</v>
      </c>
      <c r="E19" s="35" t="s">
        <v>47</v>
      </c>
    </row>
    <row r="20" spans="1:5" ht="51">
      <c r="A20" s="36" t="s">
        <v>52</v>
      </c>
      <c r="E20" s="37" t="s">
        <v>101</v>
      </c>
    </row>
    <row r="21" spans="1:5" ht="63.75">
      <c r="A21" t="s">
        <v>54</v>
      </c>
      <c r="E21" s="35" t="s">
        <v>102</v>
      </c>
    </row>
    <row r="22" spans="1:16" ht="25.5">
      <c r="A22" s="25" t="s">
        <v>45</v>
      </c>
      <c s="29" t="s">
        <v>31</v>
      </c>
      <c s="29" t="s">
        <v>103</v>
      </c>
      <c s="25" t="s">
        <v>47</v>
      </c>
      <c s="30" t="s">
        <v>104</v>
      </c>
      <c s="31" t="s">
        <v>105</v>
      </c>
      <c s="32">
        <v>148.56</v>
      </c>
      <c s="33">
        <v>0</v>
      </c>
      <c s="33">
        <f>ROUND(ROUND(H22,2)*ROUND(G22,3),2)</f>
      </c>
      <c s="31" t="s">
        <v>50</v>
      </c>
      <c r="O22">
        <f>(I22*21)/100</f>
      </c>
      <c t="s">
        <v>25</v>
      </c>
    </row>
    <row r="23" spans="1:5" ht="12.75">
      <c r="A23" s="34" t="s">
        <v>51</v>
      </c>
      <c r="E23" s="35" t="s">
        <v>47</v>
      </c>
    </row>
    <row r="24" spans="1:5" ht="51">
      <c r="A24" s="36" t="s">
        <v>52</v>
      </c>
      <c r="E24" s="37" t="s">
        <v>106</v>
      </c>
    </row>
    <row r="25" spans="1:5" ht="25.5">
      <c r="A25" t="s">
        <v>54</v>
      </c>
      <c r="E25" s="35" t="s">
        <v>107</v>
      </c>
    </row>
    <row r="26" spans="1:16" ht="12.75">
      <c r="A26" s="25" t="s">
        <v>45</v>
      </c>
      <c s="29" t="s">
        <v>33</v>
      </c>
      <c s="29" t="s">
        <v>108</v>
      </c>
      <c s="25" t="s">
        <v>47</v>
      </c>
      <c s="30" t="s">
        <v>109</v>
      </c>
      <c s="31" t="s">
        <v>110</v>
      </c>
      <c s="32">
        <v>489.8</v>
      </c>
      <c s="33">
        <v>0</v>
      </c>
      <c s="33">
        <f>ROUND(ROUND(H26,2)*ROUND(G26,3),2)</f>
      </c>
      <c s="31" t="s">
        <v>50</v>
      </c>
      <c r="O26">
        <f>(I26*21)/100</f>
      </c>
      <c t="s">
        <v>25</v>
      </c>
    </row>
    <row r="27" spans="1:5" ht="12.75">
      <c r="A27" s="34" t="s">
        <v>51</v>
      </c>
      <c r="E27" s="35" t="s">
        <v>47</v>
      </c>
    </row>
    <row r="28" spans="1:5" ht="51">
      <c r="A28" s="36" t="s">
        <v>52</v>
      </c>
      <c r="E28" s="37" t="s">
        <v>111</v>
      </c>
    </row>
    <row r="29" spans="1:5" ht="63.75">
      <c r="A29" t="s">
        <v>54</v>
      </c>
      <c r="E29" s="35" t="s">
        <v>112</v>
      </c>
    </row>
    <row r="30" spans="1:16" ht="12.75">
      <c r="A30" s="25" t="s">
        <v>45</v>
      </c>
      <c s="29" t="s">
        <v>35</v>
      </c>
      <c s="29" t="s">
        <v>113</v>
      </c>
      <c s="25" t="s">
        <v>47</v>
      </c>
      <c s="30" t="s">
        <v>114</v>
      </c>
      <c s="31" t="s">
        <v>100</v>
      </c>
      <c s="32">
        <v>605.334</v>
      </c>
      <c s="33">
        <v>0</v>
      </c>
      <c s="33">
        <f>ROUND(ROUND(H30,2)*ROUND(G30,3),2)</f>
      </c>
      <c s="31" t="s">
        <v>50</v>
      </c>
      <c r="O30">
        <f>(I30*21)/100</f>
      </c>
      <c t="s">
        <v>25</v>
      </c>
    </row>
    <row r="31" spans="1:5" ht="25.5">
      <c r="A31" s="34" t="s">
        <v>51</v>
      </c>
      <c r="E31" s="35" t="s">
        <v>115</v>
      </c>
    </row>
    <row r="32" spans="1:5" ht="165.75">
      <c r="A32" s="36" t="s">
        <v>52</v>
      </c>
      <c r="E32" s="37" t="s">
        <v>116</v>
      </c>
    </row>
    <row r="33" spans="1:5" ht="63.75">
      <c r="A33" t="s">
        <v>54</v>
      </c>
      <c r="E33" s="35" t="s">
        <v>102</v>
      </c>
    </row>
    <row r="34" spans="1:16" ht="12.75">
      <c r="A34" s="25" t="s">
        <v>45</v>
      </c>
      <c s="29" t="s">
        <v>75</v>
      </c>
      <c s="29" t="s">
        <v>117</v>
      </c>
      <c s="25" t="s">
        <v>47</v>
      </c>
      <c s="30" t="s">
        <v>118</v>
      </c>
      <c s="31" t="s">
        <v>105</v>
      </c>
      <c s="32">
        <v>14528.016</v>
      </c>
      <c s="33">
        <v>0</v>
      </c>
      <c s="33">
        <f>ROUND(ROUND(H34,2)*ROUND(G34,3),2)</f>
      </c>
      <c s="31" t="s">
        <v>50</v>
      </c>
      <c r="O34">
        <f>(I34*21)/100</f>
      </c>
      <c t="s">
        <v>25</v>
      </c>
    </row>
    <row r="35" spans="1:5" ht="12.75">
      <c r="A35" s="34" t="s">
        <v>51</v>
      </c>
      <c r="E35" s="35" t="s">
        <v>47</v>
      </c>
    </row>
    <row r="36" spans="1:5" ht="51">
      <c r="A36" s="36" t="s">
        <v>52</v>
      </c>
      <c r="E36" s="37" t="s">
        <v>119</v>
      </c>
    </row>
    <row r="37" spans="1:5" ht="25.5">
      <c r="A37" t="s">
        <v>54</v>
      </c>
      <c r="E37" s="35" t="s">
        <v>107</v>
      </c>
    </row>
    <row r="38" spans="1:16" ht="12.75">
      <c r="A38" s="25" t="s">
        <v>45</v>
      </c>
      <c s="29" t="s">
        <v>79</v>
      </c>
      <c s="29" t="s">
        <v>120</v>
      </c>
      <c s="25" t="s">
        <v>47</v>
      </c>
      <c s="30" t="s">
        <v>121</v>
      </c>
      <c s="31" t="s">
        <v>110</v>
      </c>
      <c s="32">
        <v>293.8</v>
      </c>
      <c s="33">
        <v>0</v>
      </c>
      <c s="33">
        <f>ROUND(ROUND(H38,2)*ROUND(G38,3),2)</f>
      </c>
      <c s="31" t="s">
        <v>50</v>
      </c>
      <c r="O38">
        <f>(I38*21)/100</f>
      </c>
      <c t="s">
        <v>25</v>
      </c>
    </row>
    <row r="39" spans="1:5" ht="12.75">
      <c r="A39" s="34" t="s">
        <v>51</v>
      </c>
      <c r="E39" s="35" t="s">
        <v>47</v>
      </c>
    </row>
    <row r="40" spans="1:5" ht="63.75">
      <c r="A40" s="36" t="s">
        <v>52</v>
      </c>
      <c r="E40" s="37" t="s">
        <v>122</v>
      </c>
    </row>
    <row r="41" spans="1:5" ht="25.5">
      <c r="A41" t="s">
        <v>54</v>
      </c>
      <c r="E41" s="35" t="s">
        <v>123</v>
      </c>
    </row>
    <row r="42" spans="1:16" ht="12.75">
      <c r="A42" s="25" t="s">
        <v>45</v>
      </c>
      <c s="29" t="s">
        <v>38</v>
      </c>
      <c s="29" t="s">
        <v>124</v>
      </c>
      <c s="25" t="s">
        <v>47</v>
      </c>
      <c s="30" t="s">
        <v>125</v>
      </c>
      <c s="31" t="s">
        <v>126</v>
      </c>
      <c s="32">
        <v>24.85</v>
      </c>
      <c s="33">
        <v>0</v>
      </c>
      <c s="33">
        <f>ROUND(ROUND(H42,2)*ROUND(G42,3),2)</f>
      </c>
      <c s="31" t="s">
        <v>50</v>
      </c>
      <c r="O42">
        <f>(I42*21)/100</f>
      </c>
      <c t="s">
        <v>25</v>
      </c>
    </row>
    <row r="43" spans="1:5" ht="12.75">
      <c r="A43" s="34" t="s">
        <v>51</v>
      </c>
      <c r="E43" s="35" t="s">
        <v>47</v>
      </c>
    </row>
    <row r="44" spans="1:5" ht="51">
      <c r="A44" s="36" t="s">
        <v>52</v>
      </c>
      <c r="E44" s="37" t="s">
        <v>127</v>
      </c>
    </row>
    <row r="45" spans="1:5" ht="63.75">
      <c r="A45" t="s">
        <v>54</v>
      </c>
      <c r="E45" s="35" t="s">
        <v>128</v>
      </c>
    </row>
    <row r="46" spans="1:16" ht="12.75">
      <c r="A46" s="25" t="s">
        <v>45</v>
      </c>
      <c s="29" t="s">
        <v>40</v>
      </c>
      <c s="29" t="s">
        <v>129</v>
      </c>
      <c s="25" t="s">
        <v>47</v>
      </c>
      <c s="30" t="s">
        <v>130</v>
      </c>
      <c s="31" t="s">
        <v>69</v>
      </c>
      <c s="32">
        <v>41</v>
      </c>
      <c s="33">
        <v>0</v>
      </c>
      <c s="33">
        <f>ROUND(ROUND(H46,2)*ROUND(G46,3),2)</f>
      </c>
      <c s="31" t="s">
        <v>50</v>
      </c>
      <c r="O46">
        <f>(I46*21)/100</f>
      </c>
      <c t="s">
        <v>25</v>
      </c>
    </row>
    <row r="47" spans="1:5" ht="12.75">
      <c r="A47" s="34" t="s">
        <v>51</v>
      </c>
      <c r="E47" s="35" t="s">
        <v>47</v>
      </c>
    </row>
    <row r="48" spans="1:5" ht="38.25">
      <c r="A48" s="36" t="s">
        <v>52</v>
      </c>
      <c r="E48" s="37" t="s">
        <v>131</v>
      </c>
    </row>
    <row r="49" spans="1:5" ht="63.75">
      <c r="A49" t="s">
        <v>54</v>
      </c>
      <c r="E49" s="35" t="s">
        <v>128</v>
      </c>
    </row>
    <row r="50" spans="1:18" ht="12.75" customHeight="1">
      <c r="A50" s="6" t="s">
        <v>43</v>
      </c>
      <c s="6"/>
      <c s="40" t="s">
        <v>33</v>
      </c>
      <c s="6"/>
      <c s="27" t="s">
        <v>88</v>
      </c>
      <c s="6"/>
      <c s="6"/>
      <c s="6"/>
      <c s="41">
        <f>0+Q50</f>
      </c>
      <c s="6"/>
      <c r="O50">
        <f>0+R50</f>
      </c>
      <c r="Q50">
        <f>0+I51+I55+I59+I63+I67+I71</f>
      </c>
      <c>
        <f>0+O51+O55+O59+O63+O67+O71</f>
      </c>
    </row>
    <row r="51" spans="1:16" ht="12.75">
      <c r="A51" s="25" t="s">
        <v>45</v>
      </c>
      <c s="29" t="s">
        <v>42</v>
      </c>
      <c s="29" t="s">
        <v>132</v>
      </c>
      <c s="25" t="s">
        <v>47</v>
      </c>
      <c s="30" t="s">
        <v>133</v>
      </c>
      <c s="31" t="s">
        <v>126</v>
      </c>
      <c s="32">
        <v>20</v>
      </c>
      <c s="33">
        <v>0</v>
      </c>
      <c s="33">
        <f>ROUND(ROUND(H51,2)*ROUND(G51,3),2)</f>
      </c>
      <c s="31" t="s">
        <v>50</v>
      </c>
      <c r="O51">
        <f>(I51*21)/100</f>
      </c>
      <c t="s">
        <v>25</v>
      </c>
    </row>
    <row r="52" spans="1:5" ht="12.75">
      <c r="A52" s="34" t="s">
        <v>51</v>
      </c>
      <c r="E52" s="35" t="s">
        <v>47</v>
      </c>
    </row>
    <row r="53" spans="1:5" ht="51">
      <c r="A53" s="36" t="s">
        <v>52</v>
      </c>
      <c r="E53" s="37" t="s">
        <v>134</v>
      </c>
    </row>
    <row r="54" spans="1:5" ht="102">
      <c r="A54" t="s">
        <v>54</v>
      </c>
      <c r="E54" s="35" t="s">
        <v>135</v>
      </c>
    </row>
    <row r="55" spans="1:16" ht="12.75">
      <c r="A55" s="25" t="s">
        <v>45</v>
      </c>
      <c s="29" t="s">
        <v>136</v>
      </c>
      <c s="29" t="s">
        <v>137</v>
      </c>
      <c s="25" t="s">
        <v>47</v>
      </c>
      <c s="30" t="s">
        <v>138</v>
      </c>
      <c s="31" t="s">
        <v>126</v>
      </c>
      <c s="32">
        <v>24.85</v>
      </c>
      <c s="33">
        <v>0</v>
      </c>
      <c s="33">
        <f>ROUND(ROUND(H55,2)*ROUND(G55,3),2)</f>
      </c>
      <c s="31" t="s">
        <v>50</v>
      </c>
      <c r="O55">
        <f>(I55*21)/100</f>
      </c>
      <c t="s">
        <v>25</v>
      </c>
    </row>
    <row r="56" spans="1:5" ht="12.75">
      <c r="A56" s="34" t="s">
        <v>51</v>
      </c>
      <c r="E56" s="35" t="s">
        <v>47</v>
      </c>
    </row>
    <row r="57" spans="1:5" ht="51">
      <c r="A57" s="36" t="s">
        <v>52</v>
      </c>
      <c r="E57" s="37" t="s">
        <v>139</v>
      </c>
    </row>
    <row r="58" spans="1:5" ht="102">
      <c r="A58" t="s">
        <v>54</v>
      </c>
      <c r="E58" s="35" t="s">
        <v>135</v>
      </c>
    </row>
    <row r="59" spans="1:16" ht="12.75">
      <c r="A59" s="25" t="s">
        <v>45</v>
      </c>
      <c s="29" t="s">
        <v>140</v>
      </c>
      <c s="29" t="s">
        <v>141</v>
      </c>
      <c s="25" t="s">
        <v>47</v>
      </c>
      <c s="30" t="s">
        <v>142</v>
      </c>
      <c s="31" t="s">
        <v>126</v>
      </c>
      <c s="32">
        <v>12326.4</v>
      </c>
      <c s="33">
        <v>0</v>
      </c>
      <c s="33">
        <f>ROUND(ROUND(H59,2)*ROUND(G59,3),2)</f>
      </c>
      <c s="31" t="s">
        <v>50</v>
      </c>
      <c r="O59">
        <f>(I59*21)/100</f>
      </c>
      <c t="s">
        <v>25</v>
      </c>
    </row>
    <row r="60" spans="1:5" ht="12.75">
      <c r="A60" s="34" t="s">
        <v>51</v>
      </c>
      <c r="E60" s="35" t="s">
        <v>47</v>
      </c>
    </row>
    <row r="61" spans="1:5" ht="102">
      <c r="A61" s="36" t="s">
        <v>52</v>
      </c>
      <c r="E61" s="37" t="s">
        <v>143</v>
      </c>
    </row>
    <row r="62" spans="1:5" ht="51">
      <c r="A62" t="s">
        <v>54</v>
      </c>
      <c r="E62" s="35" t="s">
        <v>144</v>
      </c>
    </row>
    <row r="63" spans="1:16" ht="25.5">
      <c r="A63" s="25" t="s">
        <v>45</v>
      </c>
      <c s="29" t="s">
        <v>145</v>
      </c>
      <c s="29" t="s">
        <v>146</v>
      </c>
      <c s="25" t="s">
        <v>47</v>
      </c>
      <c s="30" t="s">
        <v>147</v>
      </c>
      <c s="31" t="s">
        <v>126</v>
      </c>
      <c s="32">
        <v>6406.99</v>
      </c>
      <c s="33">
        <v>0</v>
      </c>
      <c s="33">
        <f>ROUND(ROUND(H63,2)*ROUND(G63,3),2)</f>
      </c>
      <c s="31" t="s">
        <v>50</v>
      </c>
      <c r="O63">
        <f>(I63*21)/100</f>
      </c>
      <c t="s">
        <v>25</v>
      </c>
    </row>
    <row r="64" spans="1:5" ht="12.75">
      <c r="A64" s="34" t="s">
        <v>51</v>
      </c>
      <c r="E64" s="35" t="s">
        <v>47</v>
      </c>
    </row>
    <row r="65" spans="1:5" ht="127.5">
      <c r="A65" s="36" t="s">
        <v>52</v>
      </c>
      <c r="E65" s="37" t="s">
        <v>148</v>
      </c>
    </row>
    <row r="66" spans="1:5" ht="140.25">
      <c r="A66" t="s">
        <v>54</v>
      </c>
      <c r="E66" s="35" t="s">
        <v>149</v>
      </c>
    </row>
    <row r="67" spans="1:16" ht="12.75">
      <c r="A67" s="25" t="s">
        <v>45</v>
      </c>
      <c s="29" t="s">
        <v>150</v>
      </c>
      <c s="29" t="s">
        <v>151</v>
      </c>
      <c s="25" t="s">
        <v>47</v>
      </c>
      <c s="30" t="s">
        <v>152</v>
      </c>
      <c s="31" t="s">
        <v>100</v>
      </c>
      <c s="32">
        <v>355.165</v>
      </c>
      <c s="33">
        <v>0</v>
      </c>
      <c s="33">
        <f>ROUND(ROUND(H67,2)*ROUND(G67,3),2)</f>
      </c>
      <c s="31" t="s">
        <v>50</v>
      </c>
      <c r="O67">
        <f>(I67*21)/100</f>
      </c>
      <c t="s">
        <v>25</v>
      </c>
    </row>
    <row r="68" spans="1:5" ht="12.75">
      <c r="A68" s="34" t="s">
        <v>51</v>
      </c>
      <c r="E68" s="35" t="s">
        <v>47</v>
      </c>
    </row>
    <row r="69" spans="1:5" ht="63.75">
      <c r="A69" s="36" t="s">
        <v>52</v>
      </c>
      <c r="E69" s="37" t="s">
        <v>153</v>
      </c>
    </row>
    <row r="70" spans="1:5" ht="140.25">
      <c r="A70" t="s">
        <v>54</v>
      </c>
      <c r="E70" s="35" t="s">
        <v>154</v>
      </c>
    </row>
    <row r="71" spans="1:16" ht="12.75">
      <c r="A71" s="25" t="s">
        <v>45</v>
      </c>
      <c s="29" t="s">
        <v>155</v>
      </c>
      <c s="29" t="s">
        <v>156</v>
      </c>
      <c s="25" t="s">
        <v>47</v>
      </c>
      <c s="30" t="s">
        <v>157</v>
      </c>
      <c s="31" t="s">
        <v>126</v>
      </c>
      <c s="32">
        <v>12.5</v>
      </c>
      <c s="33">
        <v>0</v>
      </c>
      <c s="33">
        <f>ROUND(ROUND(H71,2)*ROUND(G71,3),2)</f>
      </c>
      <c s="31" t="s">
        <v>50</v>
      </c>
      <c r="O71">
        <f>(I71*21)/100</f>
      </c>
      <c t="s">
        <v>25</v>
      </c>
    </row>
    <row r="72" spans="1:5" ht="12.75">
      <c r="A72" s="34" t="s">
        <v>51</v>
      </c>
      <c r="E72" s="35" t="s">
        <v>47</v>
      </c>
    </row>
    <row r="73" spans="1:5" ht="63.75">
      <c r="A73" s="36" t="s">
        <v>52</v>
      </c>
      <c r="E73" s="37" t="s">
        <v>158</v>
      </c>
    </row>
    <row r="74" spans="1:5" ht="89.25">
      <c r="A74" t="s">
        <v>54</v>
      </c>
      <c r="E74" s="35" t="s">
        <v>159</v>
      </c>
    </row>
    <row r="75" spans="1:18" ht="12.75" customHeight="1">
      <c r="A75" s="6" t="s">
        <v>43</v>
      </c>
      <c s="6"/>
      <c s="40" t="s">
        <v>79</v>
      </c>
      <c s="6"/>
      <c s="27" t="s">
        <v>160</v>
      </c>
      <c s="6"/>
      <c s="6"/>
      <c s="6"/>
      <c s="41">
        <f>0+Q75</f>
      </c>
      <c s="6"/>
      <c r="O75">
        <f>0+R75</f>
      </c>
      <c r="Q75">
        <f>0+I76+I80</f>
      </c>
      <c>
        <f>0+O76+O80</f>
      </c>
    </row>
    <row r="76" spans="1:16" ht="12.75">
      <c r="A76" s="25" t="s">
        <v>45</v>
      </c>
      <c s="29" t="s">
        <v>161</v>
      </c>
      <c s="29" t="s">
        <v>162</v>
      </c>
      <c s="25" t="s">
        <v>47</v>
      </c>
      <c s="30" t="s">
        <v>163</v>
      </c>
      <c s="31" t="s">
        <v>69</v>
      </c>
      <c s="32">
        <v>1</v>
      </c>
      <c s="33">
        <v>0</v>
      </c>
      <c s="33">
        <f>ROUND(ROUND(H76,2)*ROUND(G76,3),2)</f>
      </c>
      <c s="31" t="s">
        <v>50</v>
      </c>
      <c r="O76">
        <f>(I76*21)/100</f>
      </c>
      <c t="s">
        <v>25</v>
      </c>
    </row>
    <row r="77" spans="1:5" ht="12.75">
      <c r="A77" s="34" t="s">
        <v>51</v>
      </c>
      <c r="E77" s="35" t="s">
        <v>47</v>
      </c>
    </row>
    <row r="78" spans="1:5" ht="51">
      <c r="A78" s="36" t="s">
        <v>52</v>
      </c>
      <c r="E78" s="37" t="s">
        <v>164</v>
      </c>
    </row>
    <row r="79" spans="1:5" ht="25.5">
      <c r="A79" t="s">
        <v>54</v>
      </c>
      <c r="E79" s="35" t="s">
        <v>165</v>
      </c>
    </row>
    <row r="80" spans="1:16" ht="12.75">
      <c r="A80" s="25" t="s">
        <v>45</v>
      </c>
      <c s="29" t="s">
        <v>166</v>
      </c>
      <c s="29" t="s">
        <v>167</v>
      </c>
      <c s="25" t="s">
        <v>47</v>
      </c>
      <c s="30" t="s">
        <v>168</v>
      </c>
      <c s="31" t="s">
        <v>69</v>
      </c>
      <c s="32">
        <v>41</v>
      </c>
      <c s="33">
        <v>0</v>
      </c>
      <c s="33">
        <f>ROUND(ROUND(H80,2)*ROUND(G80,3),2)</f>
      </c>
      <c s="31" t="s">
        <v>50</v>
      </c>
      <c r="O80">
        <f>(I80*21)/100</f>
      </c>
      <c t="s">
        <v>25</v>
      </c>
    </row>
    <row r="81" spans="1:5" ht="12.75">
      <c r="A81" s="34" t="s">
        <v>51</v>
      </c>
      <c r="E81" s="35" t="s">
        <v>47</v>
      </c>
    </row>
    <row r="82" spans="1:5" ht="51">
      <c r="A82" s="36" t="s">
        <v>52</v>
      </c>
      <c r="E82" s="37" t="s">
        <v>169</v>
      </c>
    </row>
    <row r="83" spans="1:5" ht="25.5">
      <c r="A83" t="s">
        <v>54</v>
      </c>
      <c r="E83" s="35" t="s">
        <v>165</v>
      </c>
    </row>
    <row r="84" spans="1:18" ht="12.75" customHeight="1">
      <c r="A84" s="6" t="s">
        <v>43</v>
      </c>
      <c s="6"/>
      <c s="40" t="s">
        <v>38</v>
      </c>
      <c s="6"/>
      <c s="27" t="s">
        <v>170</v>
      </c>
      <c s="6"/>
      <c s="6"/>
      <c s="6"/>
      <c s="41">
        <f>0+Q84</f>
      </c>
      <c s="6"/>
      <c r="O84">
        <f>0+R84</f>
      </c>
      <c r="Q84">
        <f>0+I85+I89+I93+I97+I101+I105+I109</f>
      </c>
      <c>
        <f>0+O85+O89+O93+O97+O101+O105+O109</f>
      </c>
    </row>
    <row r="85" spans="1:16" ht="25.5">
      <c r="A85" s="25" t="s">
        <v>45</v>
      </c>
      <c s="29" t="s">
        <v>171</v>
      </c>
      <c s="29" t="s">
        <v>172</v>
      </c>
      <c s="25" t="s">
        <v>47</v>
      </c>
      <c s="30" t="s">
        <v>173</v>
      </c>
      <c s="31" t="s">
        <v>126</v>
      </c>
      <c s="32">
        <v>225.71</v>
      </c>
      <c s="33">
        <v>0</v>
      </c>
      <c s="33">
        <f>ROUND(ROUND(H85,2)*ROUND(G85,3),2)</f>
      </c>
      <c s="31" t="s">
        <v>50</v>
      </c>
      <c r="O85">
        <f>(I85*21)/100</f>
      </c>
      <c t="s">
        <v>25</v>
      </c>
    </row>
    <row r="86" spans="1:5" ht="12.75">
      <c r="A86" s="34" t="s">
        <v>51</v>
      </c>
      <c r="E86" s="35" t="s">
        <v>47</v>
      </c>
    </row>
    <row r="87" spans="1:5" ht="344.25">
      <c r="A87" s="36" t="s">
        <v>52</v>
      </c>
      <c r="E87" s="37" t="s">
        <v>174</v>
      </c>
    </row>
    <row r="88" spans="1:5" ht="38.25">
      <c r="A88" t="s">
        <v>54</v>
      </c>
      <c r="E88" s="35" t="s">
        <v>175</v>
      </c>
    </row>
    <row r="89" spans="1:16" ht="25.5">
      <c r="A89" s="25" t="s">
        <v>45</v>
      </c>
      <c s="29" t="s">
        <v>176</v>
      </c>
      <c s="29" t="s">
        <v>177</v>
      </c>
      <c s="25" t="s">
        <v>47</v>
      </c>
      <c s="30" t="s">
        <v>178</v>
      </c>
      <c s="31" t="s">
        <v>126</v>
      </c>
      <c s="32">
        <v>225.71</v>
      </c>
      <c s="33">
        <v>0</v>
      </c>
      <c s="33">
        <f>ROUND(ROUND(H89,2)*ROUND(G89,3),2)</f>
      </c>
      <c s="31" t="s">
        <v>50</v>
      </c>
      <c r="O89">
        <f>(I89*21)/100</f>
      </c>
      <c t="s">
        <v>25</v>
      </c>
    </row>
    <row r="90" spans="1:5" ht="12.75">
      <c r="A90" s="34" t="s">
        <v>51</v>
      </c>
      <c r="E90" s="35" t="s">
        <v>47</v>
      </c>
    </row>
    <row r="91" spans="1:5" ht="344.25">
      <c r="A91" s="36" t="s">
        <v>52</v>
      </c>
      <c r="E91" s="37" t="s">
        <v>174</v>
      </c>
    </row>
    <row r="92" spans="1:5" ht="38.25">
      <c r="A92" t="s">
        <v>54</v>
      </c>
      <c r="E92" s="35" t="s">
        <v>175</v>
      </c>
    </row>
    <row r="93" spans="1:16" ht="25.5">
      <c r="A93" s="25" t="s">
        <v>45</v>
      </c>
      <c s="29" t="s">
        <v>179</v>
      </c>
      <c s="29" t="s">
        <v>180</v>
      </c>
      <c s="25" t="s">
        <v>47</v>
      </c>
      <c s="30" t="s">
        <v>181</v>
      </c>
      <c s="31" t="s">
        <v>126</v>
      </c>
      <c s="32">
        <v>12.5</v>
      </c>
      <c s="33">
        <v>0</v>
      </c>
      <c s="33">
        <f>ROUND(ROUND(H93,2)*ROUND(G93,3),2)</f>
      </c>
      <c s="31" t="s">
        <v>50</v>
      </c>
      <c r="O93">
        <f>(I93*21)/100</f>
      </c>
      <c t="s">
        <v>25</v>
      </c>
    </row>
    <row r="94" spans="1:5" ht="12.75">
      <c r="A94" s="34" t="s">
        <v>51</v>
      </c>
      <c r="E94" s="35" t="s">
        <v>47</v>
      </c>
    </row>
    <row r="95" spans="1:5" ht="51">
      <c r="A95" s="36" t="s">
        <v>52</v>
      </c>
      <c r="E95" s="37" t="s">
        <v>182</v>
      </c>
    </row>
    <row r="96" spans="1:5" ht="12.75">
      <c r="A96" t="s">
        <v>54</v>
      </c>
      <c r="E96" s="35" t="s">
        <v>183</v>
      </c>
    </row>
    <row r="97" spans="1:16" ht="12.75">
      <c r="A97" s="25" t="s">
        <v>45</v>
      </c>
      <c s="29" t="s">
        <v>184</v>
      </c>
      <c s="29" t="s">
        <v>185</v>
      </c>
      <c s="25" t="s">
        <v>47</v>
      </c>
      <c s="30" t="s">
        <v>186</v>
      </c>
      <c s="31" t="s">
        <v>126</v>
      </c>
      <c s="32">
        <v>12.5</v>
      </c>
      <c s="33">
        <v>0</v>
      </c>
      <c s="33">
        <f>ROUND(ROUND(H97,2)*ROUND(G97,3),2)</f>
      </c>
      <c s="31" t="s">
        <v>50</v>
      </c>
      <c r="O97">
        <f>(I97*21)/100</f>
      </c>
      <c t="s">
        <v>25</v>
      </c>
    </row>
    <row r="98" spans="1:5" ht="12.75">
      <c r="A98" s="34" t="s">
        <v>51</v>
      </c>
      <c r="E98" s="35" t="s">
        <v>47</v>
      </c>
    </row>
    <row r="99" spans="1:5" ht="51">
      <c r="A99" s="36" t="s">
        <v>52</v>
      </c>
      <c r="E99" s="37" t="s">
        <v>182</v>
      </c>
    </row>
    <row r="100" spans="1:5" ht="12.75">
      <c r="A100" t="s">
        <v>54</v>
      </c>
      <c r="E100" s="35" t="s">
        <v>187</v>
      </c>
    </row>
    <row r="101" spans="1:16" ht="12.75">
      <c r="A101" s="25" t="s">
        <v>45</v>
      </c>
      <c s="29" t="s">
        <v>188</v>
      </c>
      <c s="29" t="s">
        <v>189</v>
      </c>
      <c s="25" t="s">
        <v>47</v>
      </c>
      <c s="30" t="s">
        <v>190</v>
      </c>
      <c s="31" t="s">
        <v>110</v>
      </c>
      <c s="32">
        <v>979.6</v>
      </c>
      <c s="33">
        <v>0</v>
      </c>
      <c s="33">
        <f>ROUND(ROUND(H101,2)*ROUND(G101,3),2)</f>
      </c>
      <c s="31" t="s">
        <v>50</v>
      </c>
      <c r="O101">
        <f>(I101*21)/100</f>
      </c>
      <c t="s">
        <v>25</v>
      </c>
    </row>
    <row r="102" spans="1:5" ht="12.75">
      <c r="A102" s="34" t="s">
        <v>51</v>
      </c>
      <c r="E102" s="35" t="s">
        <v>47</v>
      </c>
    </row>
    <row r="103" spans="1:5" ht="63.75">
      <c r="A103" s="36" t="s">
        <v>52</v>
      </c>
      <c r="E103" s="37" t="s">
        <v>191</v>
      </c>
    </row>
    <row r="104" spans="1:5" ht="51">
      <c r="A104" t="s">
        <v>54</v>
      </c>
      <c r="E104" s="35" t="s">
        <v>192</v>
      </c>
    </row>
    <row r="105" spans="1:16" ht="12.75">
      <c r="A105" s="25" t="s">
        <v>45</v>
      </c>
      <c s="29" t="s">
        <v>193</v>
      </c>
      <c s="29" t="s">
        <v>194</v>
      </c>
      <c s="25" t="s">
        <v>47</v>
      </c>
      <c s="30" t="s">
        <v>195</v>
      </c>
      <c s="31" t="s">
        <v>110</v>
      </c>
      <c s="32">
        <v>293.8</v>
      </c>
      <c s="33">
        <v>0</v>
      </c>
      <c s="33">
        <f>ROUND(ROUND(H105,2)*ROUND(G105,3),2)</f>
      </c>
      <c s="31" t="s">
        <v>50</v>
      </c>
      <c r="O105">
        <f>(I105*21)/100</f>
      </c>
      <c t="s">
        <v>25</v>
      </c>
    </row>
    <row r="106" spans="1:5" ht="12.75">
      <c r="A106" s="34" t="s">
        <v>51</v>
      </c>
      <c r="E106" s="35" t="s">
        <v>47</v>
      </c>
    </row>
    <row r="107" spans="1:5" ht="63.75">
      <c r="A107" s="36" t="s">
        <v>52</v>
      </c>
      <c r="E107" s="37" t="s">
        <v>122</v>
      </c>
    </row>
    <row r="108" spans="1:5" ht="38.25">
      <c r="A108" t="s">
        <v>54</v>
      </c>
      <c r="E108" s="35" t="s">
        <v>196</v>
      </c>
    </row>
    <row r="109" spans="1:16" ht="12.75">
      <c r="A109" s="25" t="s">
        <v>45</v>
      </c>
      <c s="29" t="s">
        <v>197</v>
      </c>
      <c s="29" t="s">
        <v>198</v>
      </c>
      <c s="25" t="s">
        <v>47</v>
      </c>
      <c s="30" t="s">
        <v>199</v>
      </c>
      <c s="31" t="s">
        <v>126</v>
      </c>
      <c s="32">
        <v>13405.921</v>
      </c>
      <c s="33">
        <v>0</v>
      </c>
      <c s="33">
        <f>ROUND(ROUND(H109,2)*ROUND(G109,3),2)</f>
      </c>
      <c s="31" t="s">
        <v>50</v>
      </c>
      <c r="O109">
        <f>(I109*21)/100</f>
      </c>
      <c t="s">
        <v>25</v>
      </c>
    </row>
    <row r="110" spans="1:5" ht="12.75">
      <c r="A110" s="34" t="s">
        <v>51</v>
      </c>
      <c r="E110" s="35" t="s">
        <v>47</v>
      </c>
    </row>
    <row r="111" spans="1:5" ht="51">
      <c r="A111" s="36" t="s">
        <v>52</v>
      </c>
      <c r="E111" s="37" t="s">
        <v>200</v>
      </c>
    </row>
    <row r="112" spans="1:5" ht="25.5">
      <c r="A112" t="s">
        <v>54</v>
      </c>
      <c r="E112" s="35" t="s">
        <v>201</v>
      </c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6D02840B944C546A8FFB3BEE68E8FD7" ma:contentTypeVersion="33" ma:contentTypeDescription="Vytvoří nový dokument" ma:contentTypeScope="" ma:versionID="de1d97a724e36fd41a3d83efb28f7da2">
  <xsd:schema xmlns:xsd="http://www.w3.org/2001/XMLSchema" xmlns:xs="http://www.w3.org/2001/XMLSchema" xmlns:p="http://schemas.microsoft.com/office/2006/metadata/properties" xmlns:ns1="http://schemas.microsoft.com/sharepoint/v3" xmlns:ns2="1c5afdd9-10a7-4471-939e-3b6fefddb120" xmlns:ns3="1b0a2e31-377b-4a4f-8b74-191dd8e2e1a2" xmlns:ns4="http://schemas.microsoft.com/sharepoint/v3/fields" targetNamespace="http://schemas.microsoft.com/office/2006/metadata/properties" ma:root="true" ma:fieldsID="e0c5b12c459562dddb45a0f25f2382ff" ns1:_="" ns2:_="" ns3:_="" ns4:_="">
    <xsd:import namespace="http://schemas.microsoft.com/sharepoint/v3"/>
    <xsd:import namespace="1c5afdd9-10a7-4471-939e-3b6fefddb120"/>
    <xsd:import namespace="1b0a2e31-377b-4a4f-8b74-191dd8e2e1a2"/>
    <xsd:import namespace="http://schemas.microsoft.com/sharepoint/v3/fields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DateTaken" minOccurs="0"/>
                <xsd:element ref="ns3:MediaServiceLocation" minOccurs="0"/>
                <xsd:element ref="ns3:MediaServiceGenerationTime" minOccurs="0"/>
                <xsd:element ref="ns3:MediaServiceEventHashCode" minOccurs="0"/>
                <xsd:element ref="ns3:A" minOccurs="0"/>
                <xsd:element ref="ns1:ClientSideApplicationId" minOccurs="0"/>
                <xsd:element ref="ns1:PageLayoutType" minOccurs="0"/>
                <xsd:element ref="ns1:CanvasContent1" minOccurs="0"/>
                <xsd:element ref="ns1:BannerImageUrl" minOccurs="0"/>
                <xsd:element ref="ns1:BannerImageOffset" minOccurs="0"/>
                <xsd:element ref="ns4:Description" minOccurs="0"/>
                <xsd:element ref="ns1:PromotedState" minOccurs="0"/>
                <xsd:element ref="ns3:MediaServiceAutoKeyPoints" minOccurs="0"/>
                <xsd:element ref="ns3:MediaServiceKeyPoints" minOccurs="0"/>
                <xsd:element ref="ns3:Odkaz" minOccurs="0"/>
                <xsd:element ref="ns3:MediaLengthInSeconds" minOccurs="0"/>
                <xsd:element ref="ns3:Pozn_x00e1_mka" minOccurs="0"/>
                <xsd:element ref="ns2:TaxCatchAll" minOccurs="0"/>
                <xsd:element ref="ns3:lcf76f155ced4ddcb4097134ff3c332f" minOccurs="0"/>
                <xsd:element ref="ns3:zkouska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ClientSideApplicationId" ma:index="20" nillable="true" ma:displayName="ID stránky klientské aplikace" ma:description="ID stránky klientské aplikace" ma:hidden="true" ma:internalName="ClientSideApplicationId">
      <xsd:simpleType>
        <xsd:restriction base="dms:Unknown"/>
      </xsd:simpleType>
    </xsd:element>
    <xsd:element name="PageLayoutType" ma:index="21" nillable="true" ma:displayName="Typ rozložení stránky" ma:description="Typ rozložení stránky" ma:hidden="true" ma:internalName="PageLayoutType">
      <xsd:simpleType>
        <xsd:restriction base="dms:Text">
          <xsd:maxLength value="255"/>
        </xsd:restriction>
      </xsd:simpleType>
    </xsd:element>
    <xsd:element name="CanvasContent1" ma:index="22" nillable="true" ma:displayName="Obsah plátna pro vytváření webového obsahu" ma:description="V tomto sloupci se ukládá obsah plátna pro vytváření webového obsahu na stránce webu." ma:internalName="CanvasContent1" ma:readOnly="false">
      <xsd:simpleType>
        <xsd:restriction base="dms:Unknown"/>
      </xsd:simpleType>
    </xsd:element>
    <xsd:element name="BannerImageUrl" ma:index="23" nillable="true" ma:displayName="Adresa URL obrázku banneru" ma:description="Adresa URL obrázku banneru" ma:internalName="BannerImageUrl" ma:readOnly="fals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BannerImageOffset" ma:index="24" nillable="true" ma:displayName="Posun obrázku banneru" ma:description="Posun obrázku banneru" ma:hidden="true" ma:internalName="BannerImageOffset">
      <xsd:simpleType>
        <xsd:restriction base="dms:Text"/>
      </xsd:simpleType>
    </xsd:element>
    <xsd:element name="PromotedState" ma:index="26" nillable="true" ma:displayName="Stav se zvýšenou úrovní" ma:default="0" ma:description="" ma:internalName="PromotedState" ma:readOnly="true">
      <xsd:simpleType>
        <xsd:restriction base="dms:Number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c5afdd9-10a7-4471-939e-3b6fefddb120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32" nillable="true" ma:displayName="Taxonomy Catch All Column" ma:hidden="true" ma:list="{288e5711-1c27-48ea-9f57-f75b0e4f0198}" ma:internalName="TaxCatchAll" ma:showField="CatchAllData" ma:web="1c5afdd9-10a7-4471-939e-3b6fefddb12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b0a2e31-377b-4a4f-8b74-191dd8e2e1a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6" nillable="true" ma:displayName="Location" ma:internalName="MediaServiceLocation" ma:readOnly="true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A" ma:index="19" nillable="true" ma:displayName="A" ma:format="Image" ma:internalName="A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MediaServiceAutoKeyPoints" ma:index="2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Odkaz" ma:index="29" nillable="true" ma:displayName="Odkaz" ma:format="Hyperlink" ma:internalName="Odkaz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MediaLengthInSeconds" ma:index="30" nillable="true" ma:displayName="Length (seconds)" ma:internalName="MediaLengthInSeconds" ma:readOnly="true">
      <xsd:simpleType>
        <xsd:restriction base="dms:Unknown"/>
      </xsd:simpleType>
    </xsd:element>
    <xsd:element name="Pozn_x00e1_mka" ma:index="31" nillable="true" ma:displayName="Poznámka" ma:format="Dropdown" ma:internalName="Pozn_x00e1_mka">
      <xsd:simpleType>
        <xsd:restriction base="dms:Text">
          <xsd:maxLength value="255"/>
        </xsd:restriction>
      </xsd:simpleType>
    </xsd:element>
    <xsd:element name="lcf76f155ced4ddcb4097134ff3c332f" ma:index="34" nillable="true" ma:taxonomy="true" ma:internalName="lcf76f155ced4ddcb4097134ff3c332f" ma:taxonomyFieldName="MediaServiceImageTags" ma:displayName="Značky obrázků" ma:readOnly="false" ma:fieldId="{5cf76f15-5ced-4ddc-b409-7134ff3c332f}" ma:taxonomyMulti="true" ma:sspId="e55adb0b-e27a-463e-bbaa-ef01d4c7bcf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zkouska" ma:index="35" ma:displayName="zkouska" ma:list="{1b0a2e31-377b-4a4f-8b74-191dd8e2e1a2}" ma:internalName="zkouska" ma:showField="Title">
      <xsd:simpleType>
        <xsd:restriction base="dms:Lookup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Description" ma:index="25" nillable="true" ma:displayName="Popis" ma:internalName="Description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ClientSideApplicationId xmlns="http://schemas.microsoft.com/sharepoint/v3" xsi:nil="true"/>
    <lcf76f155ced4ddcb4097134ff3c332f xmlns="1b0a2e31-377b-4a4f-8b74-191dd8e2e1a2">
      <Terms xmlns="http://schemas.microsoft.com/office/infopath/2007/PartnerControls"/>
    </lcf76f155ced4ddcb4097134ff3c332f>
    <CanvasContent1 xmlns="http://schemas.microsoft.com/sharepoint/v3" xsi:nil="true"/>
    <BannerImageUrl xmlns="http://schemas.microsoft.com/sharepoint/v3">
      <Url xsi:nil="true"/>
      <Description xsi:nil="true"/>
    </BannerImageUrl>
    <Odkaz xmlns="1b0a2e31-377b-4a4f-8b74-191dd8e2e1a2">
      <Url xsi:nil="true"/>
      <Description xsi:nil="true"/>
    </Odkaz>
    <PageLayoutType xmlns="http://schemas.microsoft.com/sharepoint/v3" xsi:nil="true"/>
    <BannerImageOffset xmlns="http://schemas.microsoft.com/sharepoint/v3" xsi:nil="true"/>
    <A xmlns="1b0a2e31-377b-4a4f-8b74-191dd8e2e1a2">
      <Url xsi:nil="true"/>
      <Description xsi:nil="true"/>
    </A>
    <TaxCatchAll xmlns="1c5afdd9-10a7-4471-939e-3b6fefddb120" xsi:nil="true"/>
    <Pozn_x00e1_mka xmlns="1b0a2e31-377b-4a4f-8b74-191dd8e2e1a2" xsi:nil="true"/>
    <zkouska xmlns="1b0a2e31-377b-4a4f-8b74-191dd8e2e1a2"/>
    <PromotedState xmlns="http://schemas.microsoft.com/sharepoint/v3">0</PromotedState>
  </documentManagement>
</p:properties>
</file>

<file path=customXml/itemProps1.xml><?xml version="1.0" encoding="utf-8"?>
<ds:datastoreItem xmlns:ds="http://schemas.openxmlformats.org/officeDocument/2006/customXml" ds:itemID="{2BFA6195-B284-4AFD-BEFA-06C964CEF38D}"/>
</file>

<file path=customXml/itemProps2.xml><?xml version="1.0" encoding="utf-8"?>
<ds:datastoreItem xmlns:ds="http://schemas.openxmlformats.org/officeDocument/2006/customXml" ds:itemID="{E0DB797F-B353-43F5-8009-164DBEE775FA}"/>
</file>

<file path=customXml/itemProps3.xml><?xml version="1.0" encoding="utf-8"?>
<ds:datastoreItem xmlns:ds="http://schemas.openxmlformats.org/officeDocument/2006/customXml" ds:itemID="{3D3E548E-49C5-4F87-BAE8-79F42669021C}"/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0x010100D6D02840B944C546A8FFB3BEE68E8FD7</vt:lpwstr>
  </property>
</Properties>
</file>